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\\172.18.0.178\環境政策課\環境政策係\重点支援地方交付金\担当作成資料\松田作業用フォルダ\"/>
    </mc:Choice>
  </mc:AlternateContent>
  <xr:revisionPtr revIDLastSave="0" documentId="13_ncr:1_{6D1F3462-59F6-42A0-A49A-26969072813D}" xr6:coauthVersionLast="36" xr6:coauthVersionMax="36" xr10:uidLastSave="{00000000-0000-0000-0000-000000000000}"/>
  <bookViews>
    <workbookView xWindow="0" yWindow="0" windowWidth="19776" windowHeight="9612" xr2:uid="{00000000-000D-0000-FFFF-FFFF00000000}"/>
  </bookViews>
  <sheets>
    <sheet name="給湯機器補助額算定シミュレーター（市民・申請者用）" sheetId="1" r:id="rId1"/>
  </sheets>
  <calcPr calcId="191029"/>
  <fileRecoveryPr repairLoad="1"/>
</workbook>
</file>

<file path=xl/calcChain.xml><?xml version="1.0" encoding="utf-8"?>
<calcChain xmlns="http://schemas.openxmlformats.org/spreadsheetml/2006/main">
  <c r="J25" i="1" l="1"/>
  <c r="G25" i="1"/>
  <c r="F25" i="1"/>
  <c r="H25" i="1" s="1"/>
  <c r="I25" i="1" s="1"/>
  <c r="K25" i="1" s="1"/>
  <c r="E25" i="1"/>
  <c r="J24" i="1"/>
  <c r="G24" i="1"/>
  <c r="F24" i="1"/>
  <c r="H24" i="1" s="1"/>
  <c r="I24" i="1" s="1"/>
  <c r="K24" i="1" s="1"/>
  <c r="E24" i="1"/>
  <c r="J23" i="1"/>
  <c r="G23" i="1"/>
  <c r="F23" i="1"/>
  <c r="H23" i="1" s="1"/>
  <c r="I23" i="1" s="1"/>
  <c r="K23" i="1" s="1"/>
  <c r="E23" i="1"/>
  <c r="J22" i="1"/>
  <c r="G22" i="1"/>
  <c r="F22" i="1"/>
  <c r="H22" i="1" s="1"/>
  <c r="I22" i="1" s="1"/>
  <c r="K22" i="1" s="1"/>
  <c r="E22" i="1"/>
  <c r="J21" i="1"/>
  <c r="G21" i="1"/>
  <c r="F21" i="1"/>
  <c r="H21" i="1" s="1"/>
  <c r="I21" i="1" s="1"/>
  <c r="K21" i="1" s="1"/>
  <c r="E21" i="1"/>
  <c r="G16" i="1"/>
  <c r="G17" i="1"/>
  <c r="G18" i="1"/>
  <c r="E19" i="1"/>
  <c r="F19" i="1" s="1"/>
  <c r="H19" i="1" s="1"/>
  <c r="I19" i="1" s="1"/>
  <c r="G19" i="1"/>
  <c r="E20" i="1"/>
  <c r="F20" i="1"/>
  <c r="H20" i="1" s="1"/>
  <c r="I20" i="1" s="1"/>
  <c r="G20" i="1"/>
  <c r="J20" i="1"/>
  <c r="J19" i="1"/>
  <c r="C11" i="1"/>
  <c r="E18" i="1" s="1"/>
  <c r="F18" i="1" s="1"/>
  <c r="H18" i="1" l="1"/>
  <c r="I18" i="1" s="1"/>
  <c r="E16" i="1"/>
  <c r="F16" i="1" s="1"/>
  <c r="H16" i="1" s="1"/>
  <c r="I16" i="1" s="1"/>
  <c r="E17" i="1"/>
  <c r="F17" i="1" s="1"/>
  <c r="H17" i="1" s="1"/>
  <c r="I17" i="1" s="1"/>
  <c r="J17" i="1"/>
  <c r="J18" i="1"/>
  <c r="J16" i="1"/>
  <c r="K20" i="1"/>
  <c r="K19" i="1"/>
  <c r="K18" i="1" l="1"/>
  <c r="K17" i="1"/>
  <c r="K16" i="1" l="1"/>
  <c r="C28" i="1" s="1"/>
</calcChain>
</file>

<file path=xl/sharedStrings.xml><?xml version="1.0" encoding="utf-8"?>
<sst xmlns="http://schemas.openxmlformats.org/spreadsheetml/2006/main" count="36" uniqueCount="36">
  <si>
    <t>佐久市 高効率給湯機器購入支援事業 補助額算定シミュレーター（申請者・市民用）</t>
  </si>
  <si>
    <t>※「市内事業者」または「市外事業者」を半角等で入力（選択）してください</t>
  </si>
  <si>
    <t>※設置した総台数を数字で入力してください</t>
  </si>
  <si>
    <t>【STEP 2】工事費（設置費）を入力してください</t>
  </si>
  <si>
    <t>※「1台ごとに個別」または「複数台分が一式」を入力（選択）してください</t>
  </si>
  <si>
    <t>【STEP 3】設置した機種と機器代を入力してください</t>
  </si>
  <si>
    <t>No</t>
  </si>
  <si>
    <t>機器代（円）</t>
  </si>
  <si>
    <t>工事費（個別入力用）</t>
  </si>
  <si>
    <t>算定用工事費（自動）</t>
  </si>
  <si>
    <t>補助対象経費（円）</t>
  </si>
  <si>
    <t>補助率</t>
  </si>
  <si>
    <t>補助算出額（円）</t>
  </si>
  <si>
    <t>千円未満切捨（円）</t>
  </si>
  <si>
    <t>補助上限額（円）</t>
  </si>
  <si>
    <t>確定補助額（円）</t>
  </si>
  <si>
    <t>【最終結果】お受け取りいただける補助金の合計額</t>
  </si>
  <si>
    <t>円</t>
  </si>
  <si>
    <t>←これを交付申請額に記載してください</t>
    <rPh sb="4" eb="6">
      <t>コウフ</t>
    </rPh>
    <rPh sb="6" eb="9">
      <t>シンセイガク</t>
    </rPh>
    <rPh sb="10" eb="12">
      <t>キサイ</t>
    </rPh>
    <phoneticPr fontId="3"/>
  </si>
  <si>
    <t>【STEP 1】全体の条件を選択・入力してください</t>
    <phoneticPr fontId="3"/>
  </si>
  <si>
    <t>④</t>
    <phoneticPr fontId="3"/>
  </si>
  <si>
    <t xml:space="preserve">③ </t>
    <phoneticPr fontId="3"/>
  </si>
  <si>
    <t>工事費の計上方法</t>
    <phoneticPr fontId="3"/>
  </si>
  <si>
    <t>工事費の金額（円）</t>
    <phoneticPr fontId="3"/>
  </si>
  <si>
    <t>①</t>
    <phoneticPr fontId="3"/>
  </si>
  <si>
    <t>購入・工事をおこなった事業者</t>
    <phoneticPr fontId="3"/>
  </si>
  <si>
    <t xml:space="preserve">② </t>
    <phoneticPr fontId="3"/>
  </si>
  <si>
    <t>設置した合計台数</t>
    <phoneticPr fontId="3"/>
  </si>
  <si>
    <t>➡️ （自動計算）</t>
    <phoneticPr fontId="3"/>
  </si>
  <si>
    <t>※注意：古い給湯器の処分費や撤去費、足場代などは補助対象外です。また、工事費の「一式按分」は【すべて同じ機種】を設置した場合のみ可能です。</t>
    <phoneticPr fontId="3"/>
  </si>
  <si>
    <t>※違う機種の組み合わせ（例：エコキュートとエコジョーズなど）の場合は「1台ごとに個別」を選んでください。</t>
    <phoneticPr fontId="3"/>
  </si>
  <si>
    <t>※「複数台分が一式」の場合は総額を入力してください.「1台ごとに個別」の場合は【step3】の工事費を入力してください。</t>
    <phoneticPr fontId="3"/>
  </si>
  <si>
    <t>※1台あたりの按分工事費</t>
    <phoneticPr fontId="3"/>
  </si>
  <si>
    <t>※上の②で入力した台数分、上から順番に入力してください（最大10台まで入力可能）。</t>
    <phoneticPr fontId="3"/>
  </si>
  <si>
    <r>
      <rPr>
        <sz val="12"/>
        <color theme="1"/>
        <rFont val="Segoe UI Emoji"/>
        <family val="2"/>
      </rPr>
      <t>💰</t>
    </r>
    <r>
      <rPr>
        <sz val="12"/>
        <color theme="1"/>
        <rFont val="BIZ UDゴシック"/>
        <family val="3"/>
        <charset val="128"/>
      </rPr>
      <t xml:space="preserve"> 補助金交付申請額（合計）</t>
    </r>
    <rPh sb="8" eb="10">
      <t>シンセイ</t>
    </rPh>
    <phoneticPr fontId="3"/>
  </si>
  <si>
    <t>機種名（４つから選択してください）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</si>
</sst>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color rgb="FF000000"/>
      <name val="BIZ UDゴシック"/>
      <family val="3"/>
      <charset val="128"/>
    </font>
    <font>
      <sz val="6"/>
      <name val="Arial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2"/>
      <color theme="1"/>
      <name val="Segoe UI Emoji"/>
      <family val="3"/>
    </font>
    <font>
      <b/>
      <sz val="12"/>
      <color theme="1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  <font>
      <sz val="12"/>
      <color theme="1"/>
      <name val="Segoe UI Emoji"/>
      <family val="2"/>
    </font>
    <font>
      <sz val="12"/>
      <color theme="1"/>
      <name val="BIZ UD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38" fontId="4" fillId="0" borderId="0" xfId="1" applyFont="1" applyAlignment="1"/>
    <xf numFmtId="38" fontId="5" fillId="0" borderId="0" xfId="1" applyFont="1" applyAlignment="1"/>
    <xf numFmtId="0" fontId="4" fillId="0" borderId="2" xfId="0" applyFont="1" applyBorder="1" applyAlignment="1"/>
    <xf numFmtId="38" fontId="4" fillId="0" borderId="2" xfId="1" applyFont="1" applyBorder="1" applyAlignment="1"/>
    <xf numFmtId="38" fontId="4" fillId="0" borderId="10" xfId="1" applyFont="1" applyBorder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38" fontId="5" fillId="2" borderId="7" xfId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12" fontId="4" fillId="0" borderId="2" xfId="1" applyNumberFormat="1" applyFont="1" applyBorder="1" applyAlignment="1"/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7" xfId="0" applyFont="1" applyBorder="1" applyAlignment="1"/>
    <xf numFmtId="38" fontId="4" fillId="0" borderId="7" xfId="1" applyFont="1" applyBorder="1" applyAlignment="1"/>
    <xf numFmtId="0" fontId="4" fillId="2" borderId="9" xfId="0" applyFont="1" applyFill="1" applyBorder="1" applyAlignment="1">
      <alignment vertical="center"/>
    </xf>
    <xf numFmtId="38" fontId="5" fillId="2" borderId="9" xfId="1" applyFont="1" applyFill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9" xfId="1" applyFont="1" applyBorder="1" applyAlignment="1"/>
    <xf numFmtId="12" fontId="4" fillId="0" borderId="9" xfId="1" applyNumberFormat="1" applyFont="1" applyBorder="1" applyAlignment="1"/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0" xfId="0" applyFont="1" applyBorder="1" applyAlignment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4" fillId="3" borderId="19" xfId="1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1</xdr:row>
      <xdr:rowOff>91440</xdr:rowOff>
    </xdr:from>
    <xdr:to>
      <xdr:col>7</xdr:col>
      <xdr:colOff>1337309</xdr:colOff>
      <xdr:row>2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79E34-1AEE-44D4-8B46-956BB7203BDC}"/>
            </a:ext>
          </a:extLst>
        </xdr:cNvPr>
        <xdr:cNvSpPr txBox="1"/>
      </xdr:nvSpPr>
      <xdr:spPr>
        <a:xfrm>
          <a:off x="4210049" y="339090"/>
          <a:ext cx="7985760" cy="3619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n>
                <a:solidFill>
                  <a:schemeClr val="tx2"/>
                </a:solidFill>
              </a:ln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</a:rPr>
            <a:t>黄色セルに入力（選択または手入力）し、補助金交付申請額（合計）を交付申請書の補助金交付申請額に記載してください。</a:t>
          </a:r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28"/>
  <sheetViews>
    <sheetView showGridLines="0" tabSelected="1" zoomScaleNormal="100" workbookViewId="0">
      <selection activeCell="E28" sqref="E28"/>
    </sheetView>
  </sheetViews>
  <sheetFormatPr defaultColWidth="12.6640625" defaultRowHeight="15.75" customHeight="1" x14ac:dyDescent="0.15"/>
  <cols>
    <col min="1" max="1" width="3.33203125" style="1" customWidth="1"/>
    <col min="2" max="2" width="32.77734375" style="1" customWidth="1"/>
    <col min="3" max="13" width="24.44140625" style="1" customWidth="1"/>
    <col min="14" max="16384" width="12.6640625" style="1"/>
  </cols>
  <sheetData>
    <row r="1" spans="1:12" s="3" customFormat="1" ht="19.2" customHeight="1" x14ac:dyDescent="0.15">
      <c r="A1" s="9" t="s">
        <v>0</v>
      </c>
      <c r="B1" s="9"/>
      <c r="C1" s="10"/>
      <c r="D1" s="10"/>
      <c r="E1" s="10"/>
    </row>
    <row r="2" spans="1:12" s="3" customFormat="1" ht="19.2" customHeight="1" thickBot="1" x14ac:dyDescent="0.2">
      <c r="A2" s="10"/>
      <c r="B2" s="10"/>
      <c r="C2" s="10"/>
      <c r="D2" s="10"/>
      <c r="E2" s="10"/>
    </row>
    <row r="3" spans="1:12" s="3" customFormat="1" ht="19.2" customHeight="1" x14ac:dyDescent="0.15">
      <c r="A3" s="11" t="s">
        <v>19</v>
      </c>
      <c r="B3" s="12"/>
      <c r="C3" s="13"/>
      <c r="D3" s="10"/>
      <c r="E3" s="10"/>
    </row>
    <row r="4" spans="1:12" s="3" customFormat="1" ht="19.2" customHeight="1" x14ac:dyDescent="0.15">
      <c r="A4" s="14" t="s">
        <v>24</v>
      </c>
      <c r="B4" s="15" t="s">
        <v>25</v>
      </c>
      <c r="C4" s="16"/>
      <c r="D4" s="9" t="s">
        <v>1</v>
      </c>
      <c r="E4" s="9"/>
    </row>
    <row r="5" spans="1:12" s="3" customFormat="1" ht="19.2" customHeight="1" thickBot="1" x14ac:dyDescent="0.2">
      <c r="A5" s="17" t="s">
        <v>26</v>
      </c>
      <c r="B5" s="18" t="s">
        <v>27</v>
      </c>
      <c r="C5" s="19"/>
      <c r="D5" s="9" t="s">
        <v>2</v>
      </c>
      <c r="E5" s="9"/>
    </row>
    <row r="6" spans="1:12" s="3" customFormat="1" ht="19.2" customHeight="1" thickBot="1" x14ac:dyDescent="0.2">
      <c r="A6" s="10"/>
      <c r="B6" s="10"/>
      <c r="C6" s="10"/>
      <c r="D6" s="10"/>
      <c r="E6" s="10"/>
    </row>
    <row r="7" spans="1:12" s="3" customFormat="1" ht="19.2" customHeight="1" x14ac:dyDescent="0.15">
      <c r="A7" s="26" t="s">
        <v>3</v>
      </c>
      <c r="B7" s="27"/>
      <c r="C7" s="28"/>
      <c r="D7" s="10"/>
      <c r="E7" s="10"/>
    </row>
    <row r="8" spans="1:12" s="3" customFormat="1" ht="30.6" customHeight="1" x14ac:dyDescent="0.15">
      <c r="A8" s="20" t="s">
        <v>30</v>
      </c>
      <c r="B8" s="21"/>
      <c r="C8" s="22"/>
      <c r="D8" s="10" t="s">
        <v>29</v>
      </c>
      <c r="E8" s="10"/>
    </row>
    <row r="9" spans="1:12" s="3" customFormat="1" ht="19.2" customHeight="1" x14ac:dyDescent="0.15">
      <c r="A9" s="14" t="s">
        <v>21</v>
      </c>
      <c r="B9" s="15" t="s">
        <v>22</v>
      </c>
      <c r="C9" s="16"/>
      <c r="D9" s="9" t="s">
        <v>4</v>
      </c>
      <c r="E9" s="9"/>
    </row>
    <row r="10" spans="1:12" s="3" customFormat="1" ht="19.2" customHeight="1" x14ac:dyDescent="0.15">
      <c r="A10" s="14" t="s">
        <v>20</v>
      </c>
      <c r="B10" s="15" t="s">
        <v>23</v>
      </c>
      <c r="C10" s="23"/>
      <c r="D10" s="9" t="s">
        <v>31</v>
      </c>
      <c r="E10" s="9"/>
    </row>
    <row r="11" spans="1:12" s="3" customFormat="1" ht="19.2" customHeight="1" thickBot="1" x14ac:dyDescent="0.2">
      <c r="A11" s="24" t="s">
        <v>28</v>
      </c>
      <c r="B11" s="18"/>
      <c r="C11" s="25">
        <f>IF(C9="複数台分が一式", IF(C5&gt;0, ROUND(C10/C5, 0), 0), 0)</f>
        <v>0</v>
      </c>
      <c r="D11" s="10" t="s">
        <v>32</v>
      </c>
      <c r="E11" s="10"/>
    </row>
    <row r="12" spans="1:12" s="3" customFormat="1" ht="19.2" customHeight="1" thickBot="1" x14ac:dyDescent="0.2">
      <c r="A12" s="10"/>
      <c r="B12" s="10"/>
      <c r="C12" s="10"/>
      <c r="D12" s="10"/>
      <c r="E12" s="10"/>
    </row>
    <row r="13" spans="1:12" s="3" customFormat="1" ht="19.2" customHeight="1" x14ac:dyDescent="0.15">
      <c r="A13" s="34" t="s">
        <v>5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</row>
    <row r="14" spans="1:12" s="3" customFormat="1" ht="19.2" customHeight="1" x14ac:dyDescent="0.15">
      <c r="A14" s="44" t="s">
        <v>33</v>
      </c>
      <c r="B14" s="45"/>
      <c r="C14" s="45"/>
      <c r="D14" s="45"/>
      <c r="E14" s="45"/>
      <c r="F14" s="45"/>
      <c r="G14" s="45"/>
      <c r="H14" s="45"/>
      <c r="I14" s="45"/>
      <c r="J14" s="45"/>
      <c r="K14" s="46"/>
    </row>
    <row r="15" spans="1:12" s="3" customFormat="1" ht="19.2" customHeight="1" x14ac:dyDescent="0.15">
      <c r="A15" s="14" t="s">
        <v>6</v>
      </c>
      <c r="B15" s="57" t="s">
        <v>35</v>
      </c>
      <c r="C15" s="15" t="s">
        <v>7</v>
      </c>
      <c r="D15" s="15" t="s">
        <v>8</v>
      </c>
      <c r="E15" s="15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37" t="s">
        <v>15</v>
      </c>
      <c r="L15" s="2"/>
    </row>
    <row r="16" spans="1:12" s="3" customFormat="1" ht="19.2" customHeight="1" x14ac:dyDescent="0.15">
      <c r="A16" s="14">
        <v>1</v>
      </c>
      <c r="B16" s="29"/>
      <c r="C16" s="30"/>
      <c r="D16" s="31"/>
      <c r="E16" s="32" t="str">
        <f>IF(C16="","",IF(A16&lt;=$C$5, IF($C$9="複数台分が一式", $C$11, D16), ""))</f>
        <v/>
      </c>
      <c r="F16" s="7" t="str">
        <f t="shared" ref="F16:F18" si="0">IF(C16="","",IF(B16="","",C16+E16))</f>
        <v/>
      </c>
      <c r="G16" s="33" t="str">
        <f>IF(C16="","",IF($C$4="市内事業者",1/3,1/5))</f>
        <v/>
      </c>
      <c r="H16" s="7" t="str">
        <f>IF(F16="","",ROUNDDOWN(F16*G16,0))</f>
        <v/>
      </c>
      <c r="I16" s="7" t="str">
        <f>IF(H16="","",ROUNDDOWN(H16,-3))</f>
        <v/>
      </c>
      <c r="J16" s="7" t="str">
        <f>IF(C16="","",IF(B16="エコキュート",IF($C$4="市内事業者",180000,120000),IF(OR(B16="エコジョーズ",B16="エコフィール"),IF($C$4="市内事業者",90000,60000),IF(B16="ハイブリッド",IF($C$4="市内事業者",240000,160000),0))))</f>
        <v/>
      </c>
      <c r="K16" s="38" t="str">
        <f t="shared" ref="K16:K20" si="1">IF(I16="","",MIN(I16,J16))</f>
        <v/>
      </c>
      <c r="L16" s="5"/>
    </row>
    <row r="17" spans="1:12" s="3" customFormat="1" ht="19.2" customHeight="1" x14ac:dyDescent="0.15">
      <c r="A17" s="14">
        <v>2</v>
      </c>
      <c r="B17" s="29"/>
      <c r="C17" s="31"/>
      <c r="D17" s="31"/>
      <c r="E17" s="32" t="str">
        <f>IF(C17="","",IF(A17&lt;=$C$5, IF($C$9="複数台分が一式", $C$11, D17), ""))</f>
        <v/>
      </c>
      <c r="F17" s="7" t="str">
        <f t="shared" si="0"/>
        <v/>
      </c>
      <c r="G17" s="33" t="str">
        <f t="shared" ref="G17:G20" si="2">IF(C17="","",IF($C$4="市内事業者",1/3,1/5))</f>
        <v/>
      </c>
      <c r="H17" s="7" t="str">
        <f t="shared" ref="H17:H20" si="3">IF(F17="","",ROUNDDOWN(F17*G17,0))</f>
        <v/>
      </c>
      <c r="I17" s="7" t="str">
        <f t="shared" ref="I17:I25" si="4">IF(H17="","",ROUNDDOWN(H17,-3))</f>
        <v/>
      </c>
      <c r="J17" s="7" t="str">
        <f t="shared" ref="J17:J20" si="5">IF(C17="","",IF(B17="エコキュート",IF($C$4="市内事業者",180000,120000),IF(OR(B17="エコジョーズ",B17="エコフィール"),IF($C$4="市内事業者",90000,60000),IF(B17="ハイブリッド",IF($C$4="市内事業者",240000,160000),0))))</f>
        <v/>
      </c>
      <c r="K17" s="38" t="str">
        <f t="shared" si="1"/>
        <v/>
      </c>
      <c r="L17" s="4"/>
    </row>
    <row r="18" spans="1:12" s="3" customFormat="1" ht="19.2" customHeight="1" x14ac:dyDescent="0.15">
      <c r="A18" s="14">
        <v>3</v>
      </c>
      <c r="B18" s="29"/>
      <c r="C18" s="31"/>
      <c r="D18" s="31"/>
      <c r="E18" s="32" t="str">
        <f>IF(C18="","",IF(A18&lt;=$C$5, IF($C$9="複数台分が一式", $C$11, D18), ""))</f>
        <v/>
      </c>
      <c r="F18" s="7" t="str">
        <f t="shared" si="0"/>
        <v/>
      </c>
      <c r="G18" s="33" t="str">
        <f t="shared" si="2"/>
        <v/>
      </c>
      <c r="H18" s="7" t="str">
        <f t="shared" si="3"/>
        <v/>
      </c>
      <c r="I18" s="7" t="str">
        <f t="shared" si="4"/>
        <v/>
      </c>
      <c r="J18" s="7" t="str">
        <f t="shared" si="5"/>
        <v/>
      </c>
      <c r="K18" s="38" t="str">
        <f t="shared" si="1"/>
        <v/>
      </c>
      <c r="L18" s="4"/>
    </row>
    <row r="19" spans="1:12" s="3" customFormat="1" ht="19.2" customHeight="1" x14ac:dyDescent="0.15">
      <c r="A19" s="14">
        <v>4</v>
      </c>
      <c r="B19" s="29"/>
      <c r="C19" s="31"/>
      <c r="D19" s="31"/>
      <c r="E19" s="32" t="str">
        <f>IF(C19="","",IF(A19&lt;=$C$5, IF($C$9="複数台分が一式", $C$11, D19), ""))</f>
        <v/>
      </c>
      <c r="F19" s="7" t="str">
        <f>IF(C19="","",IF(B19="","",C19+E19))</f>
        <v/>
      </c>
      <c r="G19" s="33" t="str">
        <f t="shared" si="2"/>
        <v/>
      </c>
      <c r="H19" s="7" t="str">
        <f t="shared" si="3"/>
        <v/>
      </c>
      <c r="I19" s="7" t="str">
        <f t="shared" si="4"/>
        <v/>
      </c>
      <c r="J19" s="7" t="str">
        <f t="shared" si="5"/>
        <v/>
      </c>
      <c r="K19" s="38" t="str">
        <f t="shared" si="1"/>
        <v/>
      </c>
      <c r="L19" s="4"/>
    </row>
    <row r="20" spans="1:12" s="3" customFormat="1" ht="19.2" customHeight="1" x14ac:dyDescent="0.15">
      <c r="A20" s="14">
        <v>5</v>
      </c>
      <c r="B20" s="29"/>
      <c r="C20" s="31"/>
      <c r="D20" s="31"/>
      <c r="E20" s="32" t="str">
        <f>IF(C20="","",IF(A20&lt;=$C$5, IF($C$9="複数台分が一式", $C$11, D20), ""))</f>
        <v/>
      </c>
      <c r="F20" s="7" t="str">
        <f t="shared" ref="F20:F23" si="6">IF(C20="","",IF(B20="","",C20+E20))</f>
        <v/>
      </c>
      <c r="G20" s="33" t="str">
        <f t="shared" si="2"/>
        <v/>
      </c>
      <c r="H20" s="7" t="str">
        <f t="shared" si="3"/>
        <v/>
      </c>
      <c r="I20" s="7" t="str">
        <f t="shared" si="4"/>
        <v/>
      </c>
      <c r="J20" s="7" t="str">
        <f t="shared" si="5"/>
        <v/>
      </c>
      <c r="K20" s="38" t="str">
        <f t="shared" si="1"/>
        <v/>
      </c>
      <c r="L20" s="4"/>
    </row>
    <row r="21" spans="1:12" s="3" customFormat="1" ht="19.2" customHeight="1" x14ac:dyDescent="0.15">
      <c r="A21" s="14">
        <v>6</v>
      </c>
      <c r="B21" s="29"/>
      <c r="C21" s="30"/>
      <c r="D21" s="31"/>
      <c r="E21" s="32" t="str">
        <f>IF(C21="","",IF(A21&lt;=$C$5, IF($C$9="複数台分が一式", $C$11, D21), ""))</f>
        <v/>
      </c>
      <c r="F21" s="7" t="str">
        <f t="shared" si="6"/>
        <v/>
      </c>
      <c r="G21" s="33" t="str">
        <f>IF(C21="","",IF($C$4="市内事業者",1/3,1/5))</f>
        <v/>
      </c>
      <c r="H21" s="7" t="str">
        <f>IF(F21="","",ROUNDDOWN(F21*G21,0))</f>
        <v/>
      </c>
      <c r="I21" s="7" t="str">
        <f>IF(H21="","",ROUNDDOWN(H21,-3))</f>
        <v/>
      </c>
      <c r="J21" s="7" t="str">
        <f>IF(C21="","",IF(B21="エコキュート",IF($C$4="市内事業者",180000,120000),IF(OR(B21="エコジョーズ",B21="エコフィール"),IF($C$4="市内事業者",90000,60000),IF(B21="ハイブリッド",IF($C$4="市内事業者",240000,160000),0))))</f>
        <v/>
      </c>
      <c r="K21" s="38" t="str">
        <f t="shared" ref="K21:K25" si="7">IF(I21="","",MIN(I21,J21))</f>
        <v/>
      </c>
      <c r="L21" s="5"/>
    </row>
    <row r="22" spans="1:12" s="3" customFormat="1" ht="19.2" customHeight="1" x14ac:dyDescent="0.15">
      <c r="A22" s="14">
        <v>7</v>
      </c>
      <c r="B22" s="29"/>
      <c r="C22" s="31"/>
      <c r="D22" s="31"/>
      <c r="E22" s="32" t="str">
        <f>IF(C22="","",IF(A22&lt;=$C$5, IF($C$9="複数台分が一式", $C$11, D22), ""))</f>
        <v/>
      </c>
      <c r="F22" s="7" t="str">
        <f t="shared" si="6"/>
        <v/>
      </c>
      <c r="G22" s="33" t="str">
        <f t="shared" ref="G22:G25" si="8">IF(C22="","",IF($C$4="市内事業者",1/3,1/5))</f>
        <v/>
      </c>
      <c r="H22" s="7" t="str">
        <f t="shared" ref="H22:H25" si="9">IF(F22="","",ROUNDDOWN(F22*G22,0))</f>
        <v/>
      </c>
      <c r="I22" s="7" t="str">
        <f t="shared" si="4"/>
        <v/>
      </c>
      <c r="J22" s="7" t="str">
        <f t="shared" ref="J22:J25" si="10">IF(C22="","",IF(B22="エコキュート",IF($C$4="市内事業者",180000,120000),IF(OR(B22="エコジョーズ",B22="エコフィール"),IF($C$4="市内事業者",90000,60000),IF(B22="ハイブリッド",IF($C$4="市内事業者",240000,160000),0))))</f>
        <v/>
      </c>
      <c r="K22" s="38" t="str">
        <f t="shared" si="7"/>
        <v/>
      </c>
      <c r="L22" s="4"/>
    </row>
    <row r="23" spans="1:12" s="3" customFormat="1" ht="19.2" customHeight="1" x14ac:dyDescent="0.15">
      <c r="A23" s="14">
        <v>8</v>
      </c>
      <c r="B23" s="29"/>
      <c r="C23" s="31"/>
      <c r="D23" s="31"/>
      <c r="E23" s="32" t="str">
        <f>IF(C23="","",IF(A23&lt;=$C$5, IF($C$9="複数台分が一式", $C$11, D23), ""))</f>
        <v/>
      </c>
      <c r="F23" s="7" t="str">
        <f t="shared" si="6"/>
        <v/>
      </c>
      <c r="G23" s="33" t="str">
        <f t="shared" si="8"/>
        <v/>
      </c>
      <c r="H23" s="7" t="str">
        <f t="shared" si="9"/>
        <v/>
      </c>
      <c r="I23" s="7" t="str">
        <f t="shared" si="4"/>
        <v/>
      </c>
      <c r="J23" s="7" t="str">
        <f t="shared" si="10"/>
        <v/>
      </c>
      <c r="K23" s="38" t="str">
        <f t="shared" si="7"/>
        <v/>
      </c>
      <c r="L23" s="4"/>
    </row>
    <row r="24" spans="1:12" s="3" customFormat="1" ht="19.2" customHeight="1" x14ac:dyDescent="0.15">
      <c r="A24" s="14">
        <v>9</v>
      </c>
      <c r="B24" s="29"/>
      <c r="C24" s="31"/>
      <c r="D24" s="31"/>
      <c r="E24" s="32" t="str">
        <f>IF(C24="","",IF(A24&lt;=$C$5, IF($C$9="複数台分が一式", $C$11, D24), ""))</f>
        <v/>
      </c>
      <c r="F24" s="7" t="str">
        <f>IF(C24="","",IF(B24="","",C24+E24))</f>
        <v/>
      </c>
      <c r="G24" s="33" t="str">
        <f t="shared" si="8"/>
        <v/>
      </c>
      <c r="H24" s="7" t="str">
        <f t="shared" si="9"/>
        <v/>
      </c>
      <c r="I24" s="7" t="str">
        <f t="shared" si="4"/>
        <v/>
      </c>
      <c r="J24" s="7" t="str">
        <f t="shared" si="10"/>
        <v/>
      </c>
      <c r="K24" s="38" t="str">
        <f t="shared" si="7"/>
        <v/>
      </c>
      <c r="L24" s="4"/>
    </row>
    <row r="25" spans="1:12" s="3" customFormat="1" ht="19.2" customHeight="1" thickBot="1" x14ac:dyDescent="0.2">
      <c r="A25" s="17">
        <v>10</v>
      </c>
      <c r="B25" s="39"/>
      <c r="C25" s="40"/>
      <c r="D25" s="40"/>
      <c r="E25" s="41" t="str">
        <f>IF(C25="","",IF(A25&lt;=$C$5, IF($C$9="複数台分が一式", $C$11, D25), ""))</f>
        <v/>
      </c>
      <c r="F25" s="42" t="str">
        <f t="shared" ref="F25" si="11">IF(C25="","",IF(B25="","",C25+E25))</f>
        <v/>
      </c>
      <c r="G25" s="43" t="str">
        <f t="shared" si="8"/>
        <v/>
      </c>
      <c r="H25" s="42" t="str">
        <f t="shared" si="9"/>
        <v/>
      </c>
      <c r="I25" s="42" t="str">
        <f t="shared" si="4"/>
        <v/>
      </c>
      <c r="J25" s="42" t="str">
        <f t="shared" si="10"/>
        <v/>
      </c>
      <c r="K25" s="8" t="str">
        <f t="shared" si="7"/>
        <v/>
      </c>
      <c r="L25" s="4"/>
    </row>
    <row r="26" spans="1:12" s="3" customFormat="1" ht="19.2" customHeight="1" thickBot="1" x14ac:dyDescent="0.2">
      <c r="A26" s="10"/>
      <c r="B26" s="10"/>
      <c r="C26" s="10"/>
      <c r="D26" s="10"/>
      <c r="E26" s="10"/>
    </row>
    <row r="27" spans="1:12" s="3" customFormat="1" ht="19.2" customHeight="1" thickBot="1" x14ac:dyDescent="0.2">
      <c r="A27" s="48" t="s">
        <v>16</v>
      </c>
      <c r="B27" s="49"/>
      <c r="C27" s="53"/>
      <c r="D27" s="53"/>
      <c r="E27" s="49"/>
      <c r="F27" s="50"/>
    </row>
    <row r="28" spans="1:12" s="3" customFormat="1" ht="19.2" customHeight="1" thickTop="1" thickBot="1" x14ac:dyDescent="0.2">
      <c r="A28" s="56" t="s">
        <v>34</v>
      </c>
      <c r="B28" s="52"/>
      <c r="C28" s="54">
        <f>SUM(K16:K25)</f>
        <v>0</v>
      </c>
      <c r="D28" s="55" t="s">
        <v>17</v>
      </c>
      <c r="E28" s="51" t="s">
        <v>18</v>
      </c>
      <c r="F28" s="47"/>
    </row>
  </sheetData>
  <mergeCells count="5">
    <mergeCell ref="A3:C3"/>
    <mergeCell ref="A8:C8"/>
    <mergeCell ref="A13:K13"/>
    <mergeCell ref="A14:K14"/>
    <mergeCell ref="A27:F27"/>
  </mergeCells>
  <phoneticPr fontId="3"/>
  <conditionalFormatting sqref="D16:D20">
    <cfRule type="expression" dxfId="0" priority="3">
      <formula>$C$9="複数台分が一式"</formula>
    </cfRule>
  </conditionalFormatting>
  <conditionalFormatting sqref="C10:C11">
    <cfRule type="expression" dxfId="2" priority="2">
      <formula>$C$9="1台ごとに個別"</formula>
    </cfRule>
  </conditionalFormatting>
  <conditionalFormatting sqref="D21:D25">
    <cfRule type="expression" dxfId="1" priority="1">
      <formula>$C$9="複数台分が一式"</formula>
    </cfRule>
  </conditionalFormatting>
  <dataValidations count="3">
    <dataValidation type="list" allowBlank="1" showInputMessage="1" showErrorMessage="1" sqref="C4" xr:uid="{531380CB-3296-4739-AB99-EA4F4116A4CF}">
      <formula1>"市内事業者,市外事業者"</formula1>
    </dataValidation>
    <dataValidation type="list" allowBlank="1" showInputMessage="1" showErrorMessage="1" sqref="C9" xr:uid="{4CA98448-8407-46A9-BA34-050F533C2066}">
      <formula1>"1台ごとに個別,複数台分が一式"</formula1>
    </dataValidation>
    <dataValidation type="list" allowBlank="1" showInputMessage="1" showErrorMessage="1" sqref="B16:B25" xr:uid="{268F0628-10BD-4439-B5BB-ADBD65FD6389}">
      <formula1>"エコキュート,エコジョーズ,エコフィール,ハイブリッド"</formula1>
    </dataValidation>
  </dataValidation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給湯機器補助額算定シミュレーター（市民・申請者用）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JWS23090</dc:creator>
  <cp:lastModifiedBy>JWS23090</cp:lastModifiedBy>
  <cp:lastPrinted>2026-07-02T01:20:31Z</cp:lastPrinted>
  <dcterms:created xsi:type="dcterms:W3CDTF">2026-07-02T00:18:15Z</dcterms:created>
  <dcterms:modified xsi:type="dcterms:W3CDTF">2026-07-02T05:26:24Z</dcterms:modified>
</cp:coreProperties>
</file>