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5360" windowHeight="9375" activeTab="1"/>
  </bookViews>
  <sheets>
    <sheet name="様式1-1" sheetId="1" r:id="rId1"/>
    <sheet name="様式－3" sheetId="2" r:id="rId2"/>
    <sheet name="様式3-1" sheetId="3" r:id="rId3"/>
    <sheet name="様式３－２" sheetId="4" r:id="rId4"/>
    <sheet name="様式３－３①" sheetId="5" r:id="rId5"/>
    <sheet name="様式３－３②" sheetId="6" r:id="rId6"/>
    <sheet name="様式３－３③" sheetId="7" r:id="rId7"/>
    <sheet name="様式４別添" sheetId="8" r:id="rId8"/>
    <sheet name="変動額算定表(様式4-2)" sheetId="9" r:id="rId9"/>
  </sheets>
  <definedNames>
    <definedName name="_xlnm.Print_Area" localSheetId="8">'変動額算定表(様式4-2)'!$A$1:$AF$63</definedName>
  </definedNames>
  <calcPr fullCalcOnLoad="1"/>
</workbook>
</file>

<file path=xl/comments9.xml><?xml version="1.0" encoding="utf-8"?>
<comments xmlns="http://schemas.openxmlformats.org/spreadsheetml/2006/main">
  <authors>
    <author>長野県　土木部</author>
  </authors>
  <commentList>
    <comment ref="H15" authorId="0">
      <text>
        <r>
          <rPr>
            <b/>
            <sz val="9"/>
            <rFont val="ＭＳ Ｐゴシック"/>
            <family val="3"/>
          </rPr>
          <t>左記と異なる場合記載
（以右同様)</t>
        </r>
      </text>
    </comment>
    <comment ref="H25" authorId="0">
      <text>
        <r>
          <rPr>
            <b/>
            <sz val="9"/>
            <rFont val="ＭＳ Ｐゴシック"/>
            <family val="3"/>
          </rPr>
          <t>左記と異なる場合記載
（以右同様)</t>
        </r>
      </text>
    </comment>
    <comment ref="H35" authorId="0">
      <text>
        <r>
          <rPr>
            <b/>
            <sz val="9"/>
            <rFont val="ＭＳ Ｐゴシック"/>
            <family val="3"/>
          </rPr>
          <t>左記と異なる場合記載
（以右同様)</t>
        </r>
      </text>
    </comment>
    <comment ref="H45" authorId="0">
      <text>
        <r>
          <rPr>
            <b/>
            <sz val="9"/>
            <rFont val="ＭＳ Ｐゴシック"/>
            <family val="3"/>
          </rPr>
          <t>左記と異なる場合記載
（以右同様)</t>
        </r>
      </text>
    </comment>
  </commentList>
</comments>
</file>

<file path=xl/sharedStrings.xml><?xml version="1.0" encoding="utf-8"?>
<sst xmlns="http://schemas.openxmlformats.org/spreadsheetml/2006/main" count="804" uniqueCount="298">
  <si>
    <t>　</t>
  </si>
  <si>
    <t>様式１－１</t>
  </si>
  <si>
    <t>平成○○年○月○○日</t>
  </si>
  <si>
    <t>請負代金額変更請求額概算計算書</t>
  </si>
  <si>
    <t>商号又は名称</t>
  </si>
  <si>
    <t>代表者氏名</t>
  </si>
  <si>
    <t>工事請負契約書第２５条第５項に基づく請負代金額の変更請求額の内訳は、下記のとおりです。</t>
  </si>
  <si>
    <t>工　事　名</t>
  </si>
  <si>
    <t>記</t>
  </si>
  <si>
    <t>品　　　目</t>
  </si>
  <si>
    <t>規　格</t>
  </si>
  <si>
    <t>単位</t>
  </si>
  <si>
    <t>数量</t>
  </si>
  <si>
    <t>当初単価</t>
  </si>
  <si>
    <t>当初想定
金額</t>
  </si>
  <si>
    <t>購入単価</t>
  </si>
  <si>
    <t>購入金額</t>
  </si>
  <si>
    <t>購入年月</t>
  </si>
  <si>
    <t>差額</t>
  </si>
  <si>
    <t>備　　　　考</t>
  </si>
  <si>
    <t>記載例</t>
  </si>
  <si>
    <t>○鋼</t>
  </si>
  <si>
    <t>○</t>
  </si>
  <si>
    <t>ｔ</t>
  </si>
  <si>
    <t>H○年○月</t>
  </si>
  <si>
    <t>○○○,○○○</t>
  </si>
  <si>
    <t>○○○．○</t>
  </si>
  <si>
    <t>○○,○○○</t>
  </si>
  <si>
    <t>○,○○○,○○○</t>
  </si>
  <si>
    <t>○,○○○,○○○</t>
  </si>
  <si>
    <t>H○年○月　計</t>
  </si>
  <si>
    <t>H○年△月</t>
  </si>
  <si>
    <t>H○年△月　計</t>
  </si>
  <si>
    <t>○鋼 計</t>
  </si>
  <si>
    <t>○</t>
  </si>
  <si>
    <t>ｔ</t>
  </si>
  <si>
    <t>○○．○</t>
  </si>
  <si>
    <t>　</t>
  </si>
  <si>
    <t>○鋼合計</t>
  </si>
  <si>
    <t>鋼材類　合計</t>
  </si>
  <si>
    <t>○,○○○,○○○</t>
  </si>
  <si>
    <t>□油</t>
  </si>
  <si>
    <t>L</t>
  </si>
  <si>
    <t>○,○○○</t>
  </si>
  <si>
    <t>○○.○</t>
  </si>
  <si>
    <t>□油 計</t>
  </si>
  <si>
    <t>L</t>
  </si>
  <si>
    <t>○○○</t>
  </si>
  <si>
    <t>□油合計</t>
  </si>
  <si>
    <t>△油</t>
  </si>
  <si>
    <t>H○年□月</t>
  </si>
  <si>
    <t>H○年□月　計</t>
  </si>
  <si>
    <t>△油 計</t>
  </si>
  <si>
    <t>△油合計</t>
  </si>
  <si>
    <t>燃料油　合計</t>
  </si>
  <si>
    <t>○,○○○,○○○</t>
  </si>
  <si>
    <t>変動額</t>
  </si>
  <si>
    <t>単品スライド請求額</t>
  </si>
  <si>
    <t>　</t>
  </si>
  <si>
    <t>○,○○○,○○○</t>
  </si>
  <si>
    <t>(注)</t>
  </si>
  <si>
    <t>　1．購入先、購入単価、購入数量等を証明出来る場合は、その資料（納品書等）を添付の上、併せて監督職員に提出すること。
　　　証明できない場合は、概算数量を記載の上、その算出根拠を記した書類を提出すること。</t>
  </si>
  <si>
    <t>　３．変動額から受注者の負担額を差し引いて、単品スライド請求額を算出する計算過程を、別紙に記載すること。</t>
  </si>
  <si>
    <t>　４．詳細に数量計算が出来る場合は、様式－３を用いてもよい。</t>
  </si>
  <si>
    <t>様式－３</t>
  </si>
  <si>
    <t>請負代金額変更請求額計算書</t>
  </si>
  <si>
    <t>　単品スライド条項に伴う請負代金額の変更請求額の内訳は、下記のとおりです。</t>
  </si>
  <si>
    <t>購入先</t>
  </si>
  <si>
    <t>○</t>
  </si>
  <si>
    <t>ｔ</t>
  </si>
  <si>
    <t>○○．○</t>
  </si>
  <si>
    <t>○○,○○○</t>
  </si>
  <si>
    <t>○○○,○○○</t>
  </si>
  <si>
    <t>○○商社</t>
  </si>
  <si>
    <t>L</t>
  </si>
  <si>
    <t>○○○</t>
  </si>
  <si>
    <t>○○.○</t>
  </si>
  <si>
    <t>○○石油</t>
  </si>
  <si>
    <t>□□石油</t>
  </si>
  <si>
    <t>　３．変動額から受注者の負担額を差し引いて、単品スライド請求額を算出する計算過程を、別紙に記載すること。</t>
  </si>
  <si>
    <t>請負代金額の変更の対象材料計算総括表</t>
  </si>
  <si>
    <t>　平成○年○月○日付けで通知のあった請負代金額の変更に必要な購入した価格等について、下記のとおり資料を提出します。</t>
  </si>
  <si>
    <t>使用した
建設機械名</t>
  </si>
  <si>
    <t>使用目的</t>
  </si>
  <si>
    <t>証明の
有無</t>
  </si>
  <si>
    <t>軽油</t>
  </si>
  <si>
    <t>１．２号</t>
  </si>
  <si>
    <t>L</t>
  </si>
  <si>
    <t>四国石油</t>
  </si>
  <si>
    <t>H20年４月</t>
  </si>
  <si>
    <t>現場内重機</t>
  </si>
  <si>
    <t>有</t>
  </si>
  <si>
    <t>別添○○</t>
  </si>
  <si>
    <t>H20年5月</t>
  </si>
  <si>
    <t>H20年６月</t>
  </si>
  <si>
    <t>H20年７月</t>
  </si>
  <si>
    <t>H20年８月</t>
  </si>
  <si>
    <t>H20年９月</t>
  </si>
  <si>
    <t>購入数量（証明済み）合計</t>
  </si>
  <si>
    <t>H20年１０月</t>
  </si>
  <si>
    <t>ダンプ</t>
  </si>
  <si>
    <t>現場～○○地先（流用先）運搬</t>
  </si>
  <si>
    <t>無</t>
  </si>
  <si>
    <t>H20年１１月</t>
  </si>
  <si>
    <t>H20年１２月</t>
  </si>
  <si>
    <t>購入数量（未証明）合計</t>
  </si>
  <si>
    <t>　</t>
  </si>
  <si>
    <t>　1．購入先、購入単価、購入数量等を証明出来る場合は、その資料（納品書等）を添付の上、併せて監督職員に提出すること。
　　　証明できない場合は、概算数量を記載の上、その算出根拠を記した書類を提出すること。</t>
  </si>
  <si>
    <t>様式３－１</t>
  </si>
  <si>
    <t>月</t>
  </si>
  <si>
    <t>鋼材類</t>
  </si>
  <si>
    <t>印</t>
  </si>
  <si>
    <t>単品スライド適用請負代金の変更額算定表（計算例）</t>
  </si>
  <si>
    <t>鋼材</t>
  </si>
  <si>
    <t>工事名</t>
  </si>
  <si>
    <t>発注事務所名</t>
  </si>
  <si>
    <t>燃料類</t>
  </si>
  <si>
    <t>対象資材</t>
  </si>
  <si>
    <t>請負業者名</t>
  </si>
  <si>
    <t>アスファルト類</t>
  </si>
  <si>
    <t>設計額（Ｔ）</t>
  </si>
  <si>
    <t>現場代理人氏名</t>
  </si>
  <si>
    <t>セメント</t>
  </si>
  <si>
    <t>請負額(Ｕ)</t>
  </si>
  <si>
    <t>アスファルト合材</t>
  </si>
  <si>
    <t>落札率（ｋ）</t>
  </si>
  <si>
    <t>白セルを入力</t>
  </si>
  <si>
    <t>生コン</t>
  </si>
  <si>
    <t>自動計算</t>
  </si>
  <si>
    <t>部分引渡代金額（Ｂ)</t>
  </si>
  <si>
    <t>請負額（P）</t>
  </si>
  <si>
    <t>単位：円（税抜価格）</t>
  </si>
  <si>
    <t>確認できた
資材の名称規格</t>
  </si>
  <si>
    <t>設計
数量</t>
  </si>
  <si>
    <t>実購入
数量</t>
  </si>
  <si>
    <t>単
位</t>
  </si>
  <si>
    <t>各月　資材単価</t>
  </si>
  <si>
    <t>合計</t>
  </si>
  <si>
    <t>使用数量</t>
  </si>
  <si>
    <t>（D)</t>
  </si>
  <si>
    <t>購入先</t>
  </si>
  <si>
    <t>ＡＢＣ商事</t>
  </si>
  <si>
    <t>当初設計単価</t>
  </si>
  <si>
    <t>（ｐ）</t>
  </si>
  <si>
    <t>変動後実勢単価（甲）</t>
  </si>
  <si>
    <t>出来形払数量</t>
  </si>
  <si>
    <t>変動後加重平均単価(甲)</t>
  </si>
  <si>
    <r>
      <t>（ｐ’</t>
    </r>
    <r>
      <rPr>
        <vertAlign val="subscript"/>
        <sz val="11"/>
        <rFont val="ＭＳ Ｐゴシック"/>
        <family val="3"/>
      </rPr>
      <t>甲</t>
    </r>
    <r>
      <rPr>
        <sz val="11"/>
        <rFont val="ＭＳ Ｐゴシック"/>
        <family val="3"/>
      </rPr>
      <t>）</t>
    </r>
  </si>
  <si>
    <t>部分引渡数量</t>
  </si>
  <si>
    <t>変動後単価（乙）</t>
  </si>
  <si>
    <t>(実購入代金)</t>
  </si>
  <si>
    <t>差引数量</t>
  </si>
  <si>
    <r>
      <t>（ｐ’</t>
    </r>
    <r>
      <rPr>
        <vertAlign val="subscript"/>
        <sz val="11"/>
        <rFont val="ＭＳ Ｐゴシック"/>
        <family val="3"/>
      </rPr>
      <t>乙</t>
    </r>
    <r>
      <rPr>
        <sz val="11"/>
        <rFont val="ＭＳ Ｐゴシック"/>
        <family val="3"/>
      </rPr>
      <t>）</t>
    </r>
  </si>
  <si>
    <t>当初設計金額</t>
  </si>
  <si>
    <r>
      <t>M</t>
    </r>
    <r>
      <rPr>
        <vertAlign val="superscript"/>
        <sz val="11"/>
        <rFont val="ＭＳ Ｐゴシック"/>
        <family val="3"/>
      </rPr>
      <t>当初</t>
    </r>
    <r>
      <rPr>
        <sz val="11"/>
        <rFont val="ＭＳ Ｐゴシック"/>
        <family val="3"/>
      </rPr>
      <t>(ｐ×D)</t>
    </r>
  </si>
  <si>
    <t>変更設計金額（甲）</t>
  </si>
  <si>
    <r>
      <t>M</t>
    </r>
    <r>
      <rPr>
        <vertAlign val="superscript"/>
        <sz val="11"/>
        <rFont val="ＭＳ Ｐゴシック"/>
        <family val="3"/>
      </rPr>
      <t>変更</t>
    </r>
    <r>
      <rPr>
        <sz val="11"/>
        <rFont val="ＭＳ Ｐゴシック"/>
        <family val="3"/>
      </rPr>
      <t>(ｐ’</t>
    </r>
    <r>
      <rPr>
        <vertAlign val="subscript"/>
        <sz val="11"/>
        <rFont val="ＭＳ Ｐゴシック"/>
        <family val="3"/>
      </rPr>
      <t>甲</t>
    </r>
    <r>
      <rPr>
        <sz val="11"/>
        <rFont val="ＭＳ Ｐゴシック"/>
        <family val="3"/>
      </rPr>
      <t>×D)</t>
    </r>
  </si>
  <si>
    <t>変更設計金額（乙）</t>
  </si>
  <si>
    <r>
      <t>M</t>
    </r>
    <r>
      <rPr>
        <vertAlign val="superscript"/>
        <sz val="11"/>
        <rFont val="ＭＳ Ｐゴシック"/>
        <family val="3"/>
      </rPr>
      <t>変更</t>
    </r>
    <r>
      <rPr>
        <sz val="11"/>
        <rFont val="ＭＳ Ｐゴシック"/>
        <family val="3"/>
      </rPr>
      <t>(ｐ’</t>
    </r>
    <r>
      <rPr>
        <vertAlign val="subscript"/>
        <sz val="11"/>
        <rFont val="ＭＳ Ｐゴシック"/>
        <family val="3"/>
      </rPr>
      <t>乙</t>
    </r>
    <r>
      <rPr>
        <sz val="11"/>
        <rFont val="ＭＳ Ｐゴシック"/>
        <family val="3"/>
      </rPr>
      <t>×D)</t>
    </r>
  </si>
  <si>
    <t>「部分払い」・「出来形部分等の支払い」による数量がある場合は、その各総数量を数量欄（D列）に記載し、また各月の使用数量欄へは</t>
  </si>
  <si>
    <r>
      <t>Ｍ</t>
    </r>
    <r>
      <rPr>
        <vertAlign val="superscript"/>
        <sz val="11"/>
        <rFont val="ＭＳ Ｐゴシック"/>
        <family val="3"/>
      </rPr>
      <t>計</t>
    </r>
    <r>
      <rPr>
        <sz val="11"/>
        <rFont val="ＭＳ Ｐゴシック"/>
        <family val="3"/>
      </rPr>
      <t>×ｋ×105/100-P×1/100</t>
    </r>
  </si>
  <si>
    <t>ただし、「出来形部分等の支払い」については、「出来形検査結果通知書」に合格した旨通知を行うにあたり、出来形部分も単品スライド条項の</t>
  </si>
  <si>
    <r>
      <t>Ｍ</t>
    </r>
    <r>
      <rPr>
        <vertAlign val="superscript"/>
        <sz val="11"/>
        <rFont val="ＭＳ Ｐゴシック"/>
        <family val="3"/>
      </rPr>
      <t>計</t>
    </r>
    <r>
      <rPr>
        <sz val="11"/>
        <rFont val="ＭＳ Ｐゴシック"/>
        <family val="3"/>
      </rPr>
      <t>×k×105/100</t>
    </r>
  </si>
  <si>
    <t>対象とすることができる旨の記載があれば、数量から控除しない</t>
  </si>
  <si>
    <t>当該対象材料の搬入・購入・支払い等購入した価格・購入先・月を証明する書類を添付すること</t>
  </si>
  <si>
    <t>様</t>
  </si>
  <si>
    <t xml:space="preserve">　２．対象材料は、品目毎および購入年月毎にとりまとめるものとする。なお、とりまとめ数量欄が足りない場合は、別紙にとりまとめ
　　　るものとする。但し同一の品目で同一年月でも複数の単価がある場合は、区分するものとする。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</si>
  <si>
    <t>　1．購入先、購入単価、購入数量等を証明出来る場合は、その資料（納品書等）を添付の上、併せて監督職員に提出
　　すること。
　　　証明できない場合は、概算数量を記載の上、その算出根拠を記した書類を提出すること。</t>
  </si>
  <si>
    <t xml:space="preserve">　２．対象材料は、品目毎および購入年月毎にとりまとめるものとする。なお、とりまとめ数量欄が足りない場合は、複数枚に
　　　なってもよい。
　　　同一の品目で同一年月でも複数の単価がある場合や購入先が異なる場合は、区分するものとする。
</t>
  </si>
  <si>
    <t>　</t>
  </si>
  <si>
    <t>　２．対象材料は、品目毎および購入年月毎にとりまとめるものとする。なお、とりまとめ数量欄が足りない場合は、
　　　複数枚になってもよい。</t>
  </si>
  <si>
    <t>[様式　３－２]</t>
  </si>
  <si>
    <t>各種資機材の材料証明書</t>
  </si>
  <si>
    <t>品  目</t>
  </si>
  <si>
    <t>規  格</t>
  </si>
  <si>
    <t>単  位</t>
  </si>
  <si>
    <t>数  量</t>
  </si>
  <si>
    <t>購入単価</t>
  </si>
  <si>
    <t>購入金額</t>
  </si>
  <si>
    <t>出 荷 元</t>
  </si>
  <si>
    <t>搬入年月</t>
  </si>
  <si>
    <t>運搬費の内燃料代</t>
  </si>
  <si>
    <t>品目</t>
  </si>
  <si>
    <t>規格</t>
  </si>
  <si>
    <t>単位</t>
  </si>
  <si>
    <t>数量</t>
  </si>
  <si>
    <t>記載例</t>
  </si>
  <si>
    <t>再生骨材</t>
  </si>
  <si>
    <t>40㎜</t>
  </si>
  <si>
    <r>
      <t>m</t>
    </r>
    <r>
      <rPr>
        <vertAlign val="superscript"/>
        <sz val="7.5"/>
        <rFont val="ＭＳ Ｐゴシック"/>
        <family val="3"/>
      </rPr>
      <t>3</t>
    </r>
  </si>
  <si>
    <t>北海道砂利</t>
  </si>
  <si>
    <t>H20年4月</t>
  </si>
  <si>
    <t>軽油</t>
  </si>
  <si>
    <t>１．２号</t>
  </si>
  <si>
    <t>Ｌ</t>
  </si>
  <si>
    <t>東京石油</t>
  </si>
  <si>
    <t>大阪石油</t>
  </si>
  <si>
    <t>H20年7月</t>
  </si>
  <si>
    <t>重建設機械</t>
  </si>
  <si>
    <t>ブルドーザ　　　　　　２１ｔ級</t>
  </si>
  <si>
    <t>回</t>
  </si>
  <si>
    <t>ー</t>
  </si>
  <si>
    <t>四国リース</t>
  </si>
  <si>
    <t>H20年8月</t>
  </si>
  <si>
    <t>四国石油</t>
  </si>
  <si>
    <t>計</t>
  </si>
  <si>
    <t>[様式　３－３]</t>
  </si>
  <si>
    <t>建設機械の貨物自動車等による運搬にかかる運搬金額計算総括表（提出資料）</t>
  </si>
  <si>
    <t>建設機械名・規格</t>
  </si>
  <si>
    <t>路面切削機</t>
  </si>
  <si>
    <t>機械搬入所在地</t>
  </si>
  <si>
    <t>現場所在地</t>
  </si>
  <si>
    <t>機械搬出場所</t>
  </si>
  <si>
    <t>運    搬    車    両</t>
  </si>
  <si>
    <t>運　　　　　　　　　　賃</t>
  </si>
  <si>
    <t>機械名</t>
  </si>
  <si>
    <t>運搬距離</t>
  </si>
  <si>
    <t>積載重量</t>
  </si>
  <si>
    <t>基本運賃</t>
  </si>
  <si>
    <t>×(</t>
  </si>
  <si>
    <t>特大品</t>
  </si>
  <si>
    <t>＋</t>
  </si>
  <si>
    <t>悪路</t>
  </si>
  <si>
    <t>＋</t>
  </si>
  <si>
    <t>深夜早朝</t>
  </si>
  <si>
    <t>＋</t>
  </si>
  <si>
    <t>冬期割増</t>
  </si>
  <si>
    <t>)＋</t>
  </si>
  <si>
    <t>地区割増・</t>
  </si>
  <si>
    <t>＝</t>
  </si>
  <si>
    <t>(ｔ積)</t>
  </si>
  <si>
    <t>(㎞)</t>
  </si>
  <si>
    <t>（ｔ）</t>
  </si>
  <si>
    <t>その他</t>
  </si>
  <si>
    <t>セミトレーラ</t>
  </si>
  <si>
    <t>×(</t>
  </si>
  <si>
    <t>＋</t>
  </si>
  <si>
    <t>)＋</t>
  </si>
  <si>
    <t>=</t>
  </si>
  <si>
    <t>重建設機械の分解、組立及び輸送にかかる運搬金額計算総括表（提出資料）</t>
  </si>
  <si>
    <t>ブルドーザ　２１ｔ級</t>
  </si>
  <si>
    <t>トラック</t>
  </si>
  <si>
    <t>合計往復</t>
  </si>
  <si>
    <t>×(</t>
  </si>
  <si>
    <t>仮設材（鋼矢板、Ｈ形鋼、履工板等）の運搬にかかる運搬金額計算総括表（提出資料）</t>
  </si>
  <si>
    <t>仮設材</t>
  </si>
  <si>
    <t>台数</t>
  </si>
  <si>
    <t>数量(t）</t>
  </si>
  <si>
    <t>×</t>
  </si>
  <si>
    <t>基本運賃(t）</t>
  </si>
  <si>
    <t>＝</t>
  </si>
  <si>
    <t>（台）</t>
  </si>
  <si>
    <t>H鋼(12m以内)</t>
  </si>
  <si>
    <t>×</t>
  </si>
  <si>
    <t>×(</t>
  </si>
  <si>
    <t>＋</t>
  </si>
  <si>
    <t>)＋</t>
  </si>
  <si>
    <t>=</t>
  </si>
  <si>
    <t>松本市</t>
  </si>
  <si>
    <t>工事請負契約書第２５条第５項の対象材料内訳書</t>
  </si>
  <si>
    <t>備考</t>
  </si>
  <si>
    <t>様式－４別添</t>
  </si>
  <si>
    <t>品　　目</t>
  </si>
  <si>
    <t>主要資材名</t>
  </si>
  <si>
    <t>異形棒鋼</t>
  </si>
  <si>
    <t>規　　格</t>
  </si>
  <si>
    <t>SD345φ１３</t>
  </si>
  <si>
    <t>ｔ</t>
  </si>
  <si>
    <t>設計数量</t>
  </si>
  <si>
    <t>平成20年度　○○事業に伴う○○工事</t>
  </si>
  <si>
    <t>（一）○○線</t>
  </si>
  <si>
    <t>○○市</t>
  </si>
  <si>
    <t>○○</t>
  </si>
  <si>
    <t>出来形部分等代金額（D)</t>
  </si>
  <si>
    <t>ｔ</t>
  </si>
  <si>
    <t>ｔ</t>
  </si>
  <si>
    <t>※１</t>
  </si>
  <si>
    <t>対象資材額合計</t>
  </si>
  <si>
    <r>
      <t>ΣM</t>
    </r>
    <r>
      <rPr>
        <vertAlign val="superscript"/>
        <sz val="11"/>
        <rFont val="ＭＳ Ｐゴシック"/>
        <family val="3"/>
      </rPr>
      <t>当初</t>
    </r>
    <r>
      <rPr>
        <sz val="11"/>
        <rFont val="ＭＳ Ｐゴシック"/>
        <family val="3"/>
      </rPr>
      <t>(ｐ)</t>
    </r>
  </si>
  <si>
    <t>その数量を控除し入力すること</t>
  </si>
  <si>
    <r>
      <t>ΣM</t>
    </r>
    <r>
      <rPr>
        <vertAlign val="superscript"/>
        <sz val="11"/>
        <rFont val="ＭＳ Ｐゴシック"/>
        <family val="3"/>
      </rPr>
      <t>変更</t>
    </r>
    <r>
      <rPr>
        <sz val="11"/>
        <rFont val="ＭＳ Ｐゴシック"/>
        <family val="3"/>
      </rPr>
      <t>(ｐ’</t>
    </r>
    <r>
      <rPr>
        <vertAlign val="subscript"/>
        <sz val="11"/>
        <rFont val="ＭＳ Ｐゴシック"/>
        <family val="3"/>
      </rPr>
      <t>甲</t>
    </r>
    <r>
      <rPr>
        <sz val="11"/>
        <rFont val="ＭＳ Ｐゴシック"/>
        <family val="3"/>
      </rPr>
      <t>)</t>
    </r>
  </si>
  <si>
    <r>
      <t>ΣM</t>
    </r>
    <r>
      <rPr>
        <vertAlign val="superscript"/>
        <sz val="11"/>
        <rFont val="ＭＳ Ｐゴシック"/>
        <family val="3"/>
      </rPr>
      <t>変更</t>
    </r>
    <r>
      <rPr>
        <sz val="11"/>
        <rFont val="ＭＳ Ｐゴシック"/>
        <family val="3"/>
      </rPr>
      <t>(ｐ’</t>
    </r>
    <r>
      <rPr>
        <vertAlign val="subscript"/>
        <sz val="11"/>
        <rFont val="ＭＳ Ｐゴシック"/>
        <family val="3"/>
      </rPr>
      <t>乙</t>
    </r>
    <r>
      <rPr>
        <sz val="11"/>
        <rFont val="ＭＳ Ｐゴシック"/>
        <family val="3"/>
      </rPr>
      <t>)</t>
    </r>
  </si>
  <si>
    <r>
      <t>ｐ’</t>
    </r>
    <r>
      <rPr>
        <vertAlign val="subscript"/>
        <sz val="10"/>
        <rFont val="ＭＳ Ｐゴシック"/>
        <family val="3"/>
      </rPr>
      <t>甲</t>
    </r>
    <r>
      <rPr>
        <sz val="10"/>
        <rFont val="ＭＳ Ｐゴシック"/>
        <family val="3"/>
      </rPr>
      <t>＜ｐ’</t>
    </r>
    <r>
      <rPr>
        <vertAlign val="subscript"/>
        <sz val="10"/>
        <rFont val="ＭＳ Ｐゴシック"/>
        <family val="3"/>
      </rPr>
      <t xml:space="preserve">乙
</t>
    </r>
    <r>
      <rPr>
        <sz val="10"/>
        <rFont val="ＭＳ Ｐゴシック"/>
        <family val="3"/>
      </rPr>
      <t>の場合</t>
    </r>
  </si>
  <si>
    <t>変動額</t>
  </si>
  <si>
    <r>
      <t>M</t>
    </r>
    <r>
      <rPr>
        <vertAlign val="superscript"/>
        <sz val="11"/>
        <rFont val="ＭＳ Ｐゴシック"/>
        <family val="3"/>
      </rPr>
      <t>計</t>
    </r>
    <r>
      <rPr>
        <sz val="11"/>
        <rFont val="ＭＳ Ｐゴシック"/>
        <family val="3"/>
      </rPr>
      <t>=Ｍ</t>
    </r>
    <r>
      <rPr>
        <vertAlign val="superscript"/>
        <sz val="11"/>
        <rFont val="ＭＳ Ｐゴシック"/>
        <family val="3"/>
      </rPr>
      <t>変更</t>
    </r>
    <r>
      <rPr>
        <sz val="11"/>
        <rFont val="ＭＳ Ｐゴシック"/>
        <family val="3"/>
      </rPr>
      <t>（ｐ’</t>
    </r>
    <r>
      <rPr>
        <vertAlign val="subscript"/>
        <sz val="11"/>
        <rFont val="ＭＳ Ｐゴシック"/>
        <family val="3"/>
      </rPr>
      <t>甲</t>
    </r>
    <r>
      <rPr>
        <sz val="11"/>
        <rFont val="ＭＳ Ｐゴシック"/>
        <family val="3"/>
      </rPr>
      <t>)</t>
    </r>
    <r>
      <rPr>
        <sz val="11"/>
        <rFont val="ＭＳ Ｐゴシック"/>
        <family val="3"/>
      </rPr>
      <t>－M</t>
    </r>
    <r>
      <rPr>
        <vertAlign val="superscript"/>
        <sz val="11"/>
        <rFont val="ＭＳ Ｐゴシック"/>
        <family val="3"/>
      </rPr>
      <t>当初</t>
    </r>
  </si>
  <si>
    <t>※２</t>
  </si>
  <si>
    <t>設計額の１％超判定</t>
  </si>
  <si>
    <t>対象資材のスライド算定額</t>
  </si>
  <si>
    <r>
      <t>ｐ’</t>
    </r>
    <r>
      <rPr>
        <vertAlign val="subscript"/>
        <sz val="10"/>
        <rFont val="ＭＳ Ｐゴシック"/>
        <family val="3"/>
      </rPr>
      <t>甲</t>
    </r>
    <r>
      <rPr>
        <sz val="10"/>
        <rFont val="ＭＳ Ｐゴシック"/>
        <family val="3"/>
      </rPr>
      <t>≧ｐ’</t>
    </r>
    <r>
      <rPr>
        <vertAlign val="subscript"/>
        <sz val="10"/>
        <rFont val="ＭＳ Ｐゴシック"/>
        <family val="3"/>
      </rPr>
      <t xml:space="preserve">乙
</t>
    </r>
    <r>
      <rPr>
        <sz val="10"/>
        <rFont val="ＭＳ Ｐゴシック"/>
        <family val="3"/>
      </rPr>
      <t>の場合</t>
    </r>
  </si>
  <si>
    <r>
      <t>M</t>
    </r>
    <r>
      <rPr>
        <vertAlign val="superscript"/>
        <sz val="11"/>
        <rFont val="ＭＳ Ｐゴシック"/>
        <family val="3"/>
      </rPr>
      <t>計</t>
    </r>
    <r>
      <rPr>
        <sz val="11"/>
        <rFont val="ＭＳ Ｐゴシック"/>
        <family val="3"/>
      </rPr>
      <t>=Ｍ</t>
    </r>
    <r>
      <rPr>
        <vertAlign val="superscript"/>
        <sz val="11"/>
        <rFont val="ＭＳ Ｐゴシック"/>
        <family val="3"/>
      </rPr>
      <t>変更</t>
    </r>
    <r>
      <rPr>
        <sz val="11"/>
        <rFont val="ＭＳ Ｐゴシック"/>
        <family val="3"/>
      </rPr>
      <t>（ｐ’</t>
    </r>
    <r>
      <rPr>
        <vertAlign val="subscript"/>
        <sz val="11"/>
        <rFont val="ＭＳ Ｐゴシック"/>
        <family val="3"/>
      </rPr>
      <t>乙</t>
    </r>
    <r>
      <rPr>
        <sz val="11"/>
        <rFont val="ＭＳ Ｐゴシック"/>
        <family val="3"/>
      </rPr>
      <t>)</t>
    </r>
    <r>
      <rPr>
        <sz val="11"/>
        <rFont val="ＭＳ Ｐゴシック"/>
        <family val="3"/>
      </rPr>
      <t>－M</t>
    </r>
    <r>
      <rPr>
        <vertAlign val="superscript"/>
        <sz val="11"/>
        <rFont val="ＭＳ Ｐゴシック"/>
        <family val="3"/>
      </rPr>
      <t>当初</t>
    </r>
  </si>
  <si>
    <t>設計額の１％超判定</t>
  </si>
  <si>
    <r>
      <t>Ｍ</t>
    </r>
    <r>
      <rPr>
        <vertAlign val="superscript"/>
        <sz val="11"/>
        <rFont val="ＭＳ Ｐゴシック"/>
        <family val="3"/>
      </rPr>
      <t>計</t>
    </r>
    <r>
      <rPr>
        <sz val="11"/>
        <rFont val="ＭＳ Ｐゴシック"/>
        <family val="3"/>
      </rPr>
      <t>×105/100-P×1/100</t>
    </r>
  </si>
  <si>
    <r>
      <t>Ｍ</t>
    </r>
    <r>
      <rPr>
        <vertAlign val="superscript"/>
        <sz val="11"/>
        <rFont val="ＭＳ Ｐゴシック"/>
        <family val="3"/>
      </rPr>
      <t>計</t>
    </r>
    <r>
      <rPr>
        <sz val="11"/>
        <rFont val="ＭＳ Ｐゴシック"/>
        <family val="3"/>
      </rPr>
      <t>×105/100</t>
    </r>
  </si>
  <si>
    <t>（増額単品スライド用計算書Ver2）</t>
  </si>
  <si>
    <t>様式４－２</t>
  </si>
  <si>
    <t>佐 久 市 長</t>
  </si>
  <si>
    <t>佐久市中込</t>
  </si>
  <si>
    <t>請負者</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</si>
</sst>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Red]\-#,##0.0000"/>
    <numFmt numFmtId="178" formatCode="&quot;*&quot;#,##0.00"/>
    <numFmt numFmtId="179" formatCode="&quot;-&quot;#,##0.00"/>
    <numFmt numFmtId="180" formatCode="&quot;-&quot;#,##0;[Red]\-#,##0"/>
    <numFmt numFmtId="181" formatCode="#,##0.00&quot;　*&quot;"/>
    <numFmt numFmtId="182" formatCode="&quot;*　&quot;#,##0.0000"/>
    <numFmt numFmtId="183" formatCode="&quot;*　&quot;#,##0.00"/>
    <numFmt numFmtId="184" formatCode="#,##0&quot;+&quot;"/>
    <numFmt numFmtId="185" formatCode="&quot;(&quot;#,##0&quot;-&quot;"/>
    <numFmt numFmtId="186" formatCode="#,##0&quot;)/&quot;"/>
    <numFmt numFmtId="187" formatCode="&quot;*&quot;0&quot;＝&quot;"/>
    <numFmt numFmtId="188" formatCode="#,##0.00&quot;%&quot;"/>
    <numFmt numFmtId="189" formatCode="#,##0.0&quot;%&quot;"/>
    <numFmt numFmtId="190" formatCode="&quot;+&quot;#,##0;[Red]\-#,##0"/>
    <numFmt numFmtId="191" formatCode="#,##0.0;[Red]\-#,##0.0"/>
    <numFmt numFmtId="192" formatCode="0.0_ "/>
    <numFmt numFmtId="193" formatCode="0.00_ "/>
    <numFmt numFmtId="194" formatCode="#,##0.000;[Red]\-#,##0.000"/>
    <numFmt numFmtId="195" formatCode="#,##0.00000;[Red]\-#,##0.00000"/>
    <numFmt numFmtId="196" formatCode="0.0%"/>
    <numFmt numFmtId="197" formatCode="0.000%"/>
    <numFmt numFmtId="198" formatCode="0.0000%"/>
    <numFmt numFmtId="199" formatCode="#,##0.0000_ ;[Red]\-#,##0.0000\ "/>
  </numFmts>
  <fonts count="28">
    <font>
      <sz val="11"/>
      <name val="ＭＳ Ｐゴシック"/>
      <family val="3"/>
    </font>
    <font>
      <sz val="11"/>
      <color indexed="8"/>
      <name val="明朝"/>
      <family val="1"/>
    </font>
    <font>
      <sz val="11"/>
      <name val="明朝"/>
      <family val="1"/>
    </font>
    <font>
      <sz val="6"/>
      <name val="ＭＳ Ｐゴシック"/>
      <family val="3"/>
    </font>
    <font>
      <sz val="6"/>
      <name val="明朝"/>
      <family val="3"/>
    </font>
    <font>
      <sz val="16"/>
      <color indexed="8"/>
      <name val="明朝"/>
      <family val="1"/>
    </font>
    <font>
      <sz val="11"/>
      <name val="ＭＳ 明朝"/>
      <family val="1"/>
    </font>
    <font>
      <sz val="6"/>
      <name val="ＭＳ 明朝"/>
      <family val="1"/>
    </font>
    <font>
      <sz val="6"/>
      <color indexed="8"/>
      <name val="明朝"/>
      <family val="1"/>
    </font>
    <font>
      <sz val="10"/>
      <color indexed="8"/>
      <name val="明朝"/>
      <family val="1"/>
    </font>
    <font>
      <sz val="9"/>
      <color indexed="8"/>
      <name val="明朝"/>
      <family val="1"/>
    </font>
    <font>
      <sz val="14"/>
      <name val="ＭＳ Ｐゴシック"/>
      <family val="3"/>
    </font>
    <font>
      <vertAlign val="superscript"/>
      <sz val="11"/>
      <name val="ＭＳ Ｐゴシック"/>
      <family val="3"/>
    </font>
    <font>
      <sz val="10"/>
      <name val="ＭＳ Ｐゴシック"/>
      <family val="3"/>
    </font>
    <font>
      <sz val="11"/>
      <color indexed="10"/>
      <name val="ＭＳ Ｐゴシック"/>
      <family val="3"/>
    </font>
    <font>
      <vertAlign val="subscript"/>
      <sz val="11"/>
      <name val="ＭＳ Ｐゴシック"/>
      <family val="3"/>
    </font>
    <font>
      <vertAlign val="subscript"/>
      <sz val="10"/>
      <name val="ＭＳ Ｐゴシック"/>
      <family val="3"/>
    </font>
    <font>
      <b/>
      <sz val="11"/>
      <name val="ＭＳ Ｐゴシック"/>
      <family val="3"/>
    </font>
    <font>
      <sz val="9"/>
      <name val="ＭＳ Ｐゴシック"/>
      <family val="3"/>
    </font>
    <font>
      <b/>
      <sz val="9"/>
      <name val="ＭＳ Ｐゴシック"/>
      <family val="3"/>
    </font>
    <font>
      <b/>
      <sz val="10"/>
      <name val="ＭＳ Ｐゴシック"/>
      <family val="3"/>
    </font>
    <font>
      <sz val="7.5"/>
      <name val="ＭＳ Ｐゴシック"/>
      <family val="3"/>
    </font>
    <font>
      <sz val="8"/>
      <name val="ＭＳ Ｐゴシック"/>
      <family val="3"/>
    </font>
    <font>
      <vertAlign val="superscript"/>
      <sz val="7.5"/>
      <name val="ＭＳ Ｐゴシック"/>
      <family val="3"/>
    </font>
    <font>
      <sz val="5"/>
      <name val="ＭＳ Ｐゴシック"/>
      <family val="3"/>
    </font>
    <font>
      <b/>
      <sz val="8"/>
      <name val="ＭＳ Ｐゴシック"/>
      <family val="3"/>
    </font>
    <font>
      <sz val="12"/>
      <name val="ＭＳ Ｐゴシック"/>
      <family val="3"/>
    </font>
    <font>
      <sz val="16"/>
      <name val="ＭＳ Ｐゴシック"/>
      <family val="3"/>
    </font>
  </fonts>
  <fills count="7">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s>
  <borders count="72">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medium"/>
      <bottom style="medium"/>
    </border>
    <border>
      <left>
        <color indexed="63"/>
      </left>
      <right style="thin"/>
      <top style="thin"/>
      <bottom style="thin"/>
    </border>
    <border>
      <left>
        <color indexed="63"/>
      </left>
      <right>
        <color indexed="63"/>
      </right>
      <top>
        <color indexed="63"/>
      </top>
      <bottom style="dotted"/>
    </border>
    <border>
      <left style="thin"/>
      <right style="hair"/>
      <top>
        <color indexed="63"/>
      </top>
      <bottom style="hair"/>
    </border>
    <border>
      <left style="hair"/>
      <right style="thin"/>
      <top>
        <color indexed="63"/>
      </top>
      <bottom style="hair"/>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style="thin"/>
      <right style="thin"/>
      <top>
        <color indexed="63"/>
      </top>
      <bottom style="hair"/>
    </border>
    <border>
      <left style="thin"/>
      <right style="hair"/>
      <top style="hair"/>
      <bottom style="hair"/>
    </border>
    <border>
      <left style="hair"/>
      <right style="thin"/>
      <top style="hair"/>
      <bottom style="hair"/>
    </border>
    <border>
      <left style="hair"/>
      <right style="hair"/>
      <top>
        <color indexed="63"/>
      </top>
      <bottom style="hair"/>
    </border>
    <border>
      <left style="hair"/>
      <right style="hair"/>
      <top style="hair"/>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style="thin"/>
      <top style="thin"/>
      <bottom style="medium"/>
    </border>
    <border>
      <left style="thin"/>
      <right style="thin"/>
      <top style="medium"/>
      <bottom style="thin"/>
    </border>
    <border>
      <left style="thin"/>
      <right style="thin"/>
      <top>
        <color indexed="63"/>
      </top>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double"/>
    </border>
    <border>
      <left style="double"/>
      <right>
        <color indexed="63"/>
      </right>
      <top style="thin"/>
      <bottom style="thin"/>
    </border>
    <border>
      <left style="thin"/>
      <right style="double"/>
      <top style="thin"/>
      <bottom>
        <color indexed="63"/>
      </bottom>
    </border>
    <border>
      <left style="thin"/>
      <right style="double"/>
      <top>
        <color indexed="63"/>
      </top>
      <bottom style="thin"/>
    </border>
    <border>
      <left>
        <color indexed="63"/>
      </left>
      <right style="double"/>
      <top style="thin"/>
      <bottom style="thin"/>
    </border>
    <border>
      <left style="double"/>
      <right style="thin"/>
      <top style="thin"/>
      <bottom>
        <color indexed="63"/>
      </bottom>
    </border>
    <border>
      <left style="double"/>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color indexed="63"/>
      </bottom>
    </border>
    <border>
      <left style="thin"/>
      <right style="hair"/>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style="thin"/>
    </border>
    <border>
      <left style="hair"/>
      <right style="hair"/>
      <top>
        <color indexed="63"/>
      </top>
      <bottom style="thin"/>
    </border>
    <border>
      <left style="hair"/>
      <right style="hair"/>
      <top style="thin"/>
      <bottom style="hair"/>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cellStyleXfs>
  <cellXfs count="296">
    <xf numFmtId="0" fontId="0" fillId="0" borderId="0" xfId="0" applyAlignment="1">
      <alignment vertical="center"/>
    </xf>
    <xf numFmtId="0" fontId="1" fillId="0" borderId="0" xfId="21" applyFont="1" applyAlignment="1">
      <alignment vertical="center"/>
      <protection/>
    </xf>
    <xf numFmtId="0" fontId="1" fillId="0" borderId="0" xfId="21" applyFont="1" applyAlignment="1">
      <alignment horizontal="right" vertical="center"/>
      <protection/>
    </xf>
    <xf numFmtId="0" fontId="1" fillId="2" borderId="0" xfId="21" applyFont="1" applyFill="1" applyAlignment="1">
      <alignment vertical="center" wrapText="1"/>
      <protection/>
    </xf>
    <xf numFmtId="0" fontId="1" fillId="2" borderId="0" xfId="21" applyFont="1" applyFill="1" applyAlignment="1">
      <alignment horizontal="left" vertical="center" wrapText="1"/>
      <protection/>
    </xf>
    <xf numFmtId="0" fontId="6" fillId="0" borderId="0" xfId="0" applyFont="1" applyAlignment="1">
      <alignment vertical="center"/>
    </xf>
    <xf numFmtId="176" fontId="6" fillId="2" borderId="0" xfId="0" applyNumberFormat="1" applyFont="1" applyFill="1" applyAlignment="1">
      <alignment horizontal="center" vertical="center" shrinkToFit="1"/>
    </xf>
    <xf numFmtId="0" fontId="1" fillId="0" borderId="0" xfId="21" applyFont="1" applyAlignment="1">
      <alignment horizontal="centerContinuous" vertical="center"/>
      <protection/>
    </xf>
    <xf numFmtId="0" fontId="1" fillId="2" borderId="1" xfId="21" applyFont="1" applyFill="1" applyBorder="1" applyAlignment="1">
      <alignment vertical="center" wrapText="1"/>
      <protection/>
    </xf>
    <xf numFmtId="0" fontId="1" fillId="2" borderId="2" xfId="21" applyFont="1" applyFill="1" applyBorder="1" applyAlignment="1">
      <alignment horizontal="center" vertical="center" wrapText="1"/>
      <protection/>
    </xf>
    <xf numFmtId="0" fontId="8" fillId="2" borderId="2" xfId="21" applyFont="1" applyFill="1" applyBorder="1" applyAlignment="1">
      <alignment horizontal="center" vertical="center" wrapText="1"/>
      <protection/>
    </xf>
    <xf numFmtId="0" fontId="1" fillId="2" borderId="1" xfId="21" applyFont="1" applyFill="1" applyBorder="1" applyAlignment="1">
      <alignment horizontal="center" vertical="center" wrapText="1"/>
      <protection/>
    </xf>
    <xf numFmtId="0" fontId="1" fillId="0" borderId="0" xfId="21" applyFont="1" applyAlignment="1">
      <alignment horizontal="center" vertical="center"/>
      <protection/>
    </xf>
    <xf numFmtId="0" fontId="9" fillId="2" borderId="1" xfId="21" applyFont="1" applyFill="1" applyBorder="1" applyAlignment="1">
      <alignment horizontal="center" vertical="center" wrapText="1"/>
      <protection/>
    </xf>
    <xf numFmtId="0" fontId="1" fillId="2" borderId="2" xfId="21" applyFont="1" applyFill="1" applyBorder="1" applyAlignment="1">
      <alignment vertical="center" wrapText="1"/>
      <protection/>
    </xf>
    <xf numFmtId="0" fontId="8" fillId="2" borderId="1" xfId="21" applyFont="1" applyFill="1" applyBorder="1" applyAlignment="1">
      <alignment vertical="center" wrapText="1"/>
      <protection/>
    </xf>
    <xf numFmtId="0" fontId="9" fillId="2" borderId="1" xfId="21" applyFont="1" applyFill="1" applyBorder="1" applyAlignment="1">
      <alignment vertical="center" wrapText="1"/>
      <protection/>
    </xf>
    <xf numFmtId="0" fontId="8" fillId="2" borderId="3" xfId="21" applyFont="1" applyFill="1" applyBorder="1" applyAlignment="1">
      <alignment vertical="center" wrapText="1"/>
      <protection/>
    </xf>
    <xf numFmtId="0" fontId="8" fillId="2" borderId="2" xfId="21" applyFont="1" applyFill="1" applyBorder="1" applyAlignment="1">
      <alignment vertical="center" wrapText="1"/>
      <protection/>
    </xf>
    <xf numFmtId="0" fontId="1" fillId="2" borderId="4" xfId="21" applyFont="1" applyFill="1" applyBorder="1" applyAlignment="1">
      <alignment vertical="center" wrapText="1"/>
      <protection/>
    </xf>
    <xf numFmtId="0" fontId="8" fillId="2" borderId="5" xfId="21" applyFont="1" applyFill="1" applyBorder="1" applyAlignment="1">
      <alignment horizontal="center" vertical="center" wrapText="1"/>
      <protection/>
    </xf>
    <xf numFmtId="0" fontId="9" fillId="2" borderId="6" xfId="21" applyFont="1" applyFill="1" applyBorder="1" applyAlignment="1">
      <alignment vertical="center" wrapText="1"/>
      <protection/>
    </xf>
    <xf numFmtId="0" fontId="1" fillId="2" borderId="4" xfId="21" applyFont="1" applyFill="1" applyBorder="1" applyAlignment="1">
      <alignment horizontal="center" vertical="center" wrapText="1"/>
      <protection/>
    </xf>
    <xf numFmtId="0" fontId="9" fillId="2" borderId="6" xfId="21" applyFont="1" applyFill="1" applyBorder="1" applyAlignment="1">
      <alignment horizontal="center" vertical="center" wrapText="1"/>
      <protection/>
    </xf>
    <xf numFmtId="0" fontId="1" fillId="0" borderId="7" xfId="21" applyFont="1" applyBorder="1" applyAlignment="1">
      <alignment vertical="center"/>
      <protection/>
    </xf>
    <xf numFmtId="0" fontId="1" fillId="0" borderId="0" xfId="20" applyFont="1" applyAlignment="1">
      <alignment vertical="center"/>
      <protection/>
    </xf>
    <xf numFmtId="0" fontId="1" fillId="2" borderId="1" xfId="21" applyFont="1" applyFill="1" applyBorder="1" applyAlignment="1">
      <alignment horizontal="left" vertical="center" wrapText="1"/>
      <protection/>
    </xf>
    <xf numFmtId="0" fontId="1" fillId="3" borderId="2" xfId="21" applyFont="1" applyFill="1" applyBorder="1" applyAlignment="1">
      <alignment horizontal="center" vertical="center" wrapText="1"/>
      <protection/>
    </xf>
    <xf numFmtId="3" fontId="10" fillId="3" borderId="2" xfId="21" applyNumberFormat="1" applyFont="1" applyFill="1" applyBorder="1" applyAlignment="1">
      <alignment horizontal="center" vertical="center" wrapText="1"/>
      <protection/>
    </xf>
    <xf numFmtId="0" fontId="9" fillId="3" borderId="1" xfId="21" applyFont="1" applyFill="1" applyBorder="1" applyAlignment="1">
      <alignment horizontal="center" vertical="center" wrapText="1"/>
      <protection/>
    </xf>
    <xf numFmtId="0" fontId="9" fillId="3" borderId="1" xfId="21" applyFont="1" applyFill="1" applyBorder="1" applyAlignment="1">
      <alignment horizontal="left" vertical="center" wrapText="1"/>
      <protection/>
    </xf>
    <xf numFmtId="0" fontId="1" fillId="3" borderId="2" xfId="21" applyFont="1" applyFill="1" applyBorder="1" applyAlignment="1">
      <alignment horizontal="left" vertical="center"/>
      <protection/>
    </xf>
    <xf numFmtId="0" fontId="1" fillId="0" borderId="2" xfId="21" applyFont="1" applyFill="1" applyBorder="1" applyAlignment="1">
      <alignment horizontal="center" vertical="center" wrapText="1"/>
      <protection/>
    </xf>
    <xf numFmtId="3" fontId="10" fillId="0" borderId="2" xfId="21" applyNumberFormat="1" applyFont="1" applyFill="1" applyBorder="1" applyAlignment="1">
      <alignment horizontal="center" vertical="center" wrapText="1"/>
      <protection/>
    </xf>
    <xf numFmtId="0" fontId="9" fillId="0" borderId="1" xfId="21" applyFont="1" applyFill="1" applyBorder="1" applyAlignment="1">
      <alignment horizontal="center" vertical="center" wrapText="1"/>
      <protection/>
    </xf>
    <xf numFmtId="0" fontId="9" fillId="0" borderId="1" xfId="21" applyFont="1" applyFill="1" applyBorder="1" applyAlignment="1">
      <alignment horizontal="left" vertical="center" wrapText="1"/>
      <protection/>
    </xf>
    <xf numFmtId="0" fontId="1" fillId="0" borderId="0" xfId="21" applyFont="1" applyFill="1" applyAlignment="1">
      <alignment vertical="center"/>
      <protection/>
    </xf>
    <xf numFmtId="0" fontId="1" fillId="4" borderId="2" xfId="21" applyFont="1" applyFill="1" applyBorder="1" applyAlignment="1">
      <alignment horizontal="center" vertical="center" wrapText="1"/>
      <protection/>
    </xf>
    <xf numFmtId="3" fontId="10" fillId="4" borderId="2" xfId="21" applyNumberFormat="1" applyFont="1" applyFill="1" applyBorder="1" applyAlignment="1">
      <alignment horizontal="center" vertical="center" wrapText="1"/>
      <protection/>
    </xf>
    <xf numFmtId="0" fontId="1" fillId="4" borderId="2" xfId="21" applyFont="1" applyFill="1" applyBorder="1" applyAlignment="1">
      <alignment horizontal="center" vertical="center" shrinkToFit="1"/>
      <protection/>
    </xf>
    <xf numFmtId="0" fontId="9" fillId="4" borderId="1" xfId="21" applyFont="1" applyFill="1" applyBorder="1" applyAlignment="1">
      <alignment horizontal="center" vertical="center" wrapText="1"/>
      <protection/>
    </xf>
    <xf numFmtId="0" fontId="9" fillId="4" borderId="1" xfId="21" applyFont="1" applyFill="1" applyBorder="1" applyAlignment="1">
      <alignment horizontal="left" vertical="center" wrapText="1"/>
      <protection/>
    </xf>
    <xf numFmtId="0" fontId="1" fillId="4" borderId="2" xfId="21" applyFont="1" applyFill="1" applyBorder="1" applyAlignment="1">
      <alignment horizontal="left" vertical="center"/>
      <protection/>
    </xf>
    <xf numFmtId="3" fontId="10" fillId="2" borderId="2" xfId="21" applyNumberFormat="1" applyFont="1" applyFill="1" applyBorder="1" applyAlignment="1">
      <alignment horizontal="center" vertical="center" wrapText="1"/>
      <protection/>
    </xf>
    <xf numFmtId="198" fontId="14" fillId="0" borderId="0" xfId="15" applyNumberFormat="1" applyFont="1" applyFill="1" applyBorder="1" applyAlignment="1">
      <alignment vertical="center" shrinkToFit="1"/>
    </xf>
    <xf numFmtId="198" fontId="0" fillId="0" borderId="0" xfId="15" applyNumberFormat="1" applyBorder="1" applyAlignment="1">
      <alignment vertical="center" shrinkToFit="1"/>
    </xf>
    <xf numFmtId="38" fontId="0" fillId="3" borderId="8" xfId="16" applyFont="1" applyFill="1" applyBorder="1" applyAlignment="1">
      <alignment vertical="center" shrinkToFit="1"/>
    </xf>
    <xf numFmtId="38" fontId="0" fillId="3" borderId="9" xfId="16" applyFont="1" applyFill="1" applyBorder="1" applyAlignment="1">
      <alignment vertical="center" shrinkToFit="1"/>
    </xf>
    <xf numFmtId="0" fontId="6" fillId="0" borderId="0" xfId="0" applyFont="1" applyAlignment="1">
      <alignment horizontal="right" vertical="center"/>
    </xf>
    <xf numFmtId="0" fontId="1" fillId="0" borderId="0" xfId="21" applyFont="1" applyFill="1" applyAlignment="1">
      <alignment horizontal="distributed" vertical="center"/>
      <protection/>
    </xf>
    <xf numFmtId="0" fontId="1" fillId="0" borderId="0" xfId="21" applyFont="1" applyFill="1" applyAlignment="1">
      <alignment vertical="center" wrapText="1"/>
      <protection/>
    </xf>
    <xf numFmtId="0" fontId="1" fillId="0" borderId="0" xfId="21" applyFont="1" applyFill="1" applyAlignment="1">
      <alignment horizontal="center" vertical="center" wrapText="1"/>
      <protection/>
    </xf>
    <xf numFmtId="38" fontId="1" fillId="2" borderId="2" xfId="16" applyFont="1" applyFill="1" applyBorder="1" applyAlignment="1">
      <alignment horizontal="right" vertical="center" shrinkToFit="1"/>
    </xf>
    <xf numFmtId="38" fontId="1" fillId="2" borderId="2" xfId="16" applyFont="1" applyFill="1" applyBorder="1" applyAlignment="1">
      <alignment horizontal="center" vertical="center" shrinkToFit="1"/>
    </xf>
    <xf numFmtId="38" fontId="1" fillId="2" borderId="1" xfId="16" applyFont="1" applyFill="1" applyBorder="1" applyAlignment="1">
      <alignment vertical="center" shrinkToFit="1"/>
    </xf>
    <xf numFmtId="38" fontId="1" fillId="2" borderId="2" xfId="16" applyFont="1" applyFill="1" applyBorder="1" applyAlignment="1">
      <alignment vertical="center" shrinkToFit="1"/>
    </xf>
    <xf numFmtId="38" fontId="1" fillId="2" borderId="1" xfId="16" applyFont="1" applyFill="1" applyBorder="1" applyAlignment="1">
      <alignment horizontal="right" vertical="center" shrinkToFit="1"/>
    </xf>
    <xf numFmtId="38" fontId="1" fillId="2" borderId="3" xfId="16" applyFont="1" applyFill="1" applyBorder="1" applyAlignment="1">
      <alignment horizontal="right" vertical="center" shrinkToFit="1"/>
    </xf>
    <xf numFmtId="38" fontId="1" fillId="2" borderId="4" xfId="16" applyFont="1" applyFill="1" applyBorder="1" applyAlignment="1">
      <alignment vertical="center" shrinkToFit="1"/>
    </xf>
    <xf numFmtId="38" fontId="1" fillId="2" borderId="5" xfId="16" applyFont="1" applyFill="1" applyBorder="1" applyAlignment="1">
      <alignment horizontal="right" vertical="center" shrinkToFit="1"/>
    </xf>
    <xf numFmtId="38" fontId="1" fillId="2" borderId="4" xfId="16" applyFont="1" applyFill="1" applyBorder="1" applyAlignment="1">
      <alignment horizontal="center" vertical="center" shrinkToFit="1"/>
    </xf>
    <xf numFmtId="0" fontId="1" fillId="0" borderId="0" xfId="21" applyFont="1" applyFill="1" applyAlignment="1">
      <alignment horizontal="center" vertical="center" shrinkToFit="1"/>
      <protection/>
    </xf>
    <xf numFmtId="0" fontId="13" fillId="0" borderId="0" xfId="23" applyFont="1">
      <alignment/>
      <protection/>
    </xf>
    <xf numFmtId="0" fontId="20" fillId="0" borderId="0" xfId="23" applyFont="1">
      <alignment/>
      <protection/>
    </xf>
    <xf numFmtId="0" fontId="22" fillId="0" borderId="0" xfId="23" applyFont="1">
      <alignment/>
      <protection/>
    </xf>
    <xf numFmtId="0" fontId="21" fillId="0" borderId="10" xfId="23" applyFont="1" applyBorder="1" applyAlignment="1">
      <alignment horizontal="center"/>
      <protection/>
    </xf>
    <xf numFmtId="0" fontId="21" fillId="0" borderId="1" xfId="23" applyFont="1" applyBorder="1" applyAlignment="1">
      <alignment horizontal="center"/>
      <protection/>
    </xf>
    <xf numFmtId="0" fontId="21" fillId="0" borderId="1" xfId="23" applyFont="1" applyBorder="1" applyAlignment="1">
      <alignment vertical="center"/>
      <protection/>
    </xf>
    <xf numFmtId="0" fontId="21" fillId="0" borderId="11" xfId="23" applyFont="1" applyBorder="1">
      <alignment/>
      <protection/>
    </xf>
    <xf numFmtId="0" fontId="21" fillId="0" borderId="10" xfId="23" applyFont="1" applyBorder="1">
      <alignment/>
      <protection/>
    </xf>
    <xf numFmtId="0" fontId="21" fillId="0" borderId="1" xfId="23" applyFont="1" applyBorder="1">
      <alignment/>
      <protection/>
    </xf>
    <xf numFmtId="0" fontId="21" fillId="0" borderId="1" xfId="23" applyFont="1" applyBorder="1" applyAlignment="1">
      <alignment horizontal="center" vertical="center"/>
      <protection/>
    </xf>
    <xf numFmtId="3" fontId="21" fillId="0" borderId="1" xfId="23" applyNumberFormat="1" applyFont="1" applyBorder="1" applyAlignment="1">
      <alignment horizontal="center" vertical="center"/>
      <protection/>
    </xf>
    <xf numFmtId="0" fontId="21" fillId="0" borderId="1" xfId="23" applyFont="1" applyBorder="1" applyAlignment="1">
      <alignment horizontal="center" vertical="center" shrinkToFit="1"/>
      <protection/>
    </xf>
    <xf numFmtId="0" fontId="21" fillId="0" borderId="11" xfId="23" applyFont="1" applyBorder="1" applyAlignment="1">
      <alignment horizontal="center" vertical="center"/>
      <protection/>
    </xf>
    <xf numFmtId="0" fontId="21" fillId="0" borderId="10" xfId="23" applyFont="1" applyBorder="1" applyAlignment="1">
      <alignment horizontal="center" vertical="center"/>
      <protection/>
    </xf>
    <xf numFmtId="38" fontId="21" fillId="0" borderId="1" xfId="16" applyFont="1" applyBorder="1" applyAlignment="1">
      <alignment vertical="center"/>
    </xf>
    <xf numFmtId="0" fontId="21" fillId="0" borderId="11" xfId="23" applyFont="1" applyBorder="1" applyAlignment="1">
      <alignment horizontal="center"/>
      <protection/>
    </xf>
    <xf numFmtId="0" fontId="21" fillId="0" borderId="1" xfId="23" applyFont="1" applyBorder="1" applyAlignment="1">
      <alignment vertical="center" shrinkToFit="1"/>
      <protection/>
    </xf>
    <xf numFmtId="0" fontId="24" fillId="0" borderId="1" xfId="23" applyFont="1" applyBorder="1" applyAlignment="1">
      <alignment wrapText="1"/>
      <protection/>
    </xf>
    <xf numFmtId="38" fontId="21" fillId="0" borderId="1" xfId="16" applyFont="1" applyBorder="1" applyAlignment="1">
      <alignment/>
    </xf>
    <xf numFmtId="38" fontId="21" fillId="0" borderId="1" xfId="23" applyNumberFormat="1" applyFont="1" applyBorder="1" applyAlignment="1">
      <alignment vertical="center"/>
      <protection/>
    </xf>
    <xf numFmtId="0" fontId="25" fillId="0" borderId="1" xfId="23" applyFont="1" applyBorder="1" applyAlignment="1">
      <alignment horizontal="center"/>
      <protection/>
    </xf>
    <xf numFmtId="0" fontId="22" fillId="0" borderId="1" xfId="23" applyFont="1" applyBorder="1" applyAlignment="1">
      <alignment horizontal="center"/>
      <protection/>
    </xf>
    <xf numFmtId="0" fontId="22" fillId="0" borderId="12" xfId="23" applyFont="1" applyBorder="1" applyAlignment="1">
      <alignment horizontal="center"/>
      <protection/>
    </xf>
    <xf numFmtId="0" fontId="22" fillId="0" borderId="3" xfId="23" applyFont="1" applyBorder="1" applyAlignment="1">
      <alignment vertical="center"/>
      <protection/>
    </xf>
    <xf numFmtId="0" fontId="22" fillId="0" borderId="2" xfId="23" applyFont="1" applyBorder="1" applyAlignment="1">
      <alignment horizontal="center" vertical="center"/>
      <protection/>
    </xf>
    <xf numFmtId="0" fontId="22" fillId="0" borderId="1" xfId="23" applyFont="1" applyBorder="1">
      <alignment/>
      <protection/>
    </xf>
    <xf numFmtId="0" fontId="22" fillId="0" borderId="12" xfId="23" applyFont="1" applyBorder="1">
      <alignment/>
      <protection/>
    </xf>
    <xf numFmtId="38" fontId="22" fillId="0" borderId="6" xfId="16" applyFont="1" applyBorder="1" applyAlignment="1">
      <alignment/>
    </xf>
    <xf numFmtId="0" fontId="18" fillId="0" borderId="1" xfId="23" applyFont="1" applyBorder="1" applyAlignment="1">
      <alignment horizontal="center"/>
      <protection/>
    </xf>
    <xf numFmtId="38" fontId="22" fillId="0" borderId="1" xfId="16" applyFont="1" applyBorder="1" applyAlignment="1">
      <alignment/>
    </xf>
    <xf numFmtId="0" fontId="22" fillId="0" borderId="6" xfId="23" applyFont="1" applyBorder="1">
      <alignment/>
      <protection/>
    </xf>
    <xf numFmtId="0" fontId="22" fillId="0" borderId="0" xfId="23" applyFont="1" applyBorder="1" applyAlignment="1">
      <alignment vertical="center"/>
      <protection/>
    </xf>
    <xf numFmtId="0" fontId="22" fillId="0" borderId="2" xfId="23" applyFont="1" applyBorder="1" applyAlignment="1">
      <alignment vertical="center"/>
      <protection/>
    </xf>
    <xf numFmtId="38" fontId="22" fillId="0" borderId="13" xfId="16" applyFont="1" applyBorder="1" applyAlignment="1">
      <alignment/>
    </xf>
    <xf numFmtId="0" fontId="18" fillId="0" borderId="6" xfId="23" applyFont="1" applyBorder="1" applyAlignment="1">
      <alignment horizontal="center"/>
      <protection/>
    </xf>
    <xf numFmtId="0" fontId="22" fillId="0" borderId="13" xfId="23" applyFont="1" applyBorder="1">
      <alignment/>
      <protection/>
    </xf>
    <xf numFmtId="0" fontId="26"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vertical="center"/>
    </xf>
    <xf numFmtId="0" fontId="0" fillId="0" borderId="0" xfId="22" applyAlignment="1">
      <alignment vertical="center" shrinkToFit="1"/>
      <protection/>
    </xf>
    <xf numFmtId="0" fontId="0" fillId="3" borderId="1" xfId="22" applyFill="1" applyBorder="1" applyAlignment="1">
      <alignment vertical="center" shrinkToFit="1"/>
      <protection/>
    </xf>
    <xf numFmtId="0" fontId="0" fillId="0" borderId="0" xfId="22" applyBorder="1" applyAlignment="1">
      <alignment vertical="center" shrinkToFit="1"/>
      <protection/>
    </xf>
    <xf numFmtId="0" fontId="0" fillId="0" borderId="14" xfId="22" applyBorder="1" applyAlignment="1">
      <alignment vertical="center" shrinkToFit="1"/>
      <protection/>
    </xf>
    <xf numFmtId="0" fontId="14" fillId="0" borderId="0" xfId="22" applyFont="1" applyFill="1" applyBorder="1" applyAlignment="1">
      <alignment vertical="center" shrinkToFit="1"/>
      <protection/>
    </xf>
    <xf numFmtId="0" fontId="0" fillId="3" borderId="11" xfId="22" applyFill="1" applyBorder="1" applyAlignment="1">
      <alignment vertical="center" shrinkToFit="1"/>
      <protection/>
    </xf>
    <xf numFmtId="0" fontId="0" fillId="0" borderId="0" xfId="22" applyBorder="1" applyAlignment="1">
      <alignment horizontal="center" vertical="center" shrinkToFit="1"/>
      <protection/>
    </xf>
    <xf numFmtId="0" fontId="0" fillId="0" borderId="0" xfId="22" applyAlignment="1">
      <alignment horizontal="center" vertical="center" shrinkToFit="1"/>
      <protection/>
    </xf>
    <xf numFmtId="0" fontId="0" fillId="0" borderId="1" xfId="22" applyBorder="1" applyAlignment="1">
      <alignment vertical="center" shrinkToFit="1"/>
      <protection/>
    </xf>
    <xf numFmtId="0" fontId="0" fillId="3" borderId="1" xfId="22" applyFill="1" applyBorder="1" applyAlignment="1">
      <alignment horizontal="right" vertical="center" shrinkToFit="1"/>
      <protection/>
    </xf>
    <xf numFmtId="0" fontId="0" fillId="3" borderId="15" xfId="22" applyFill="1" applyBorder="1" applyAlignment="1">
      <alignment vertical="center" shrinkToFit="1"/>
      <protection/>
    </xf>
    <xf numFmtId="0" fontId="0" fillId="3" borderId="16" xfId="22" applyFill="1" applyBorder="1" applyAlignment="1">
      <alignment vertical="center" shrinkToFit="1"/>
      <protection/>
    </xf>
    <xf numFmtId="0" fontId="0" fillId="3" borderId="17" xfId="22" applyFill="1" applyBorder="1" applyAlignment="1">
      <alignment vertical="center" shrinkToFit="1"/>
      <protection/>
    </xf>
    <xf numFmtId="0" fontId="0" fillId="0" borderId="3" xfId="22" applyBorder="1" applyAlignment="1">
      <alignment horizontal="center" vertical="center" shrinkToFit="1"/>
      <protection/>
    </xf>
    <xf numFmtId="0" fontId="0" fillId="3" borderId="18" xfId="22" applyFill="1" applyBorder="1" applyAlignment="1">
      <alignment vertical="center" shrinkToFit="1"/>
      <protection/>
    </xf>
    <xf numFmtId="0" fontId="0" fillId="3" borderId="19" xfId="22" applyFill="1" applyBorder="1" applyAlignment="1">
      <alignment vertical="center" shrinkToFit="1"/>
      <protection/>
    </xf>
    <xf numFmtId="38" fontId="0" fillId="3" borderId="20" xfId="22" applyNumberFormat="1" applyFill="1" applyBorder="1" applyAlignment="1">
      <alignment horizontal="right" vertical="center" shrinkToFit="1"/>
      <protection/>
    </xf>
    <xf numFmtId="0" fontId="0" fillId="0" borderId="21" xfId="22" applyBorder="1" applyAlignment="1">
      <alignment horizontal="center" vertical="center" shrinkToFit="1"/>
      <protection/>
    </xf>
    <xf numFmtId="0" fontId="0" fillId="3" borderId="22" xfId="22" applyFill="1" applyBorder="1" applyAlignment="1">
      <alignment vertical="center" shrinkToFit="1"/>
      <protection/>
    </xf>
    <xf numFmtId="38" fontId="0" fillId="3" borderId="23" xfId="22" applyNumberFormat="1" applyFill="1" applyBorder="1" applyAlignment="1">
      <alignment horizontal="right" vertical="center" shrinkToFit="1"/>
      <protection/>
    </xf>
    <xf numFmtId="0" fontId="0" fillId="3" borderId="24" xfId="22" applyFill="1" applyBorder="1" applyAlignment="1">
      <alignment vertical="center" shrinkToFit="1"/>
      <protection/>
    </xf>
    <xf numFmtId="0" fontId="0" fillId="3" borderId="25" xfId="22" applyFill="1" applyBorder="1" applyAlignment="1">
      <alignment vertical="center" shrinkToFit="1"/>
      <protection/>
    </xf>
    <xf numFmtId="0" fontId="0" fillId="3" borderId="26" xfId="22" applyFill="1" applyBorder="1" applyAlignment="1">
      <alignment vertical="center" shrinkToFit="1"/>
      <protection/>
    </xf>
    <xf numFmtId="0" fontId="0" fillId="3" borderId="23" xfId="22" applyFill="1" applyBorder="1" applyAlignment="1">
      <alignment horizontal="center" vertical="center" shrinkToFit="1"/>
      <protection/>
    </xf>
    <xf numFmtId="0" fontId="0" fillId="3" borderId="8" xfId="22" applyFill="1" applyBorder="1" applyAlignment="1">
      <alignment vertical="center" shrinkToFit="1"/>
      <protection/>
    </xf>
    <xf numFmtId="38" fontId="0" fillId="0" borderId="27" xfId="22" applyNumberFormat="1" applyBorder="1" applyAlignment="1">
      <alignment horizontal="center" vertical="center" shrinkToFit="1"/>
      <protection/>
    </xf>
    <xf numFmtId="38" fontId="0" fillId="0" borderId="28" xfId="22" applyNumberFormat="1" applyBorder="1" applyAlignment="1">
      <alignment horizontal="center" vertical="center" shrinkToFit="1"/>
      <protection/>
    </xf>
    <xf numFmtId="38" fontId="0" fillId="3" borderId="8" xfId="22" applyNumberFormat="1" applyFill="1" applyBorder="1" applyAlignment="1">
      <alignment horizontal="center" vertical="center" shrinkToFit="1"/>
      <protection/>
    </xf>
    <xf numFmtId="38" fontId="0" fillId="3" borderId="27" xfId="22" applyNumberFormat="1" applyFill="1" applyBorder="1" applyAlignment="1">
      <alignment horizontal="center" vertical="center" shrinkToFit="1"/>
      <protection/>
    </xf>
    <xf numFmtId="0" fontId="0" fillId="3" borderId="9" xfId="22" applyFill="1" applyBorder="1" applyAlignment="1">
      <alignment vertical="center" shrinkToFit="1"/>
      <protection/>
    </xf>
    <xf numFmtId="38" fontId="0" fillId="3" borderId="23" xfId="22" applyNumberFormat="1" applyFill="1" applyBorder="1" applyAlignment="1">
      <alignment vertical="center" shrinkToFit="1"/>
      <protection/>
    </xf>
    <xf numFmtId="0" fontId="0" fillId="0" borderId="2" xfId="22" applyBorder="1" applyAlignment="1">
      <alignment horizontal="center" vertical="center" shrinkToFit="1"/>
      <protection/>
    </xf>
    <xf numFmtId="0" fontId="0" fillId="3" borderId="29" xfId="22" applyFill="1" applyBorder="1" applyAlignment="1">
      <alignment vertical="center" shrinkToFit="1"/>
      <protection/>
    </xf>
    <xf numFmtId="0" fontId="0" fillId="3" borderId="30" xfId="22" applyFill="1" applyBorder="1" applyAlignment="1">
      <alignment vertical="center" shrinkToFit="1"/>
      <protection/>
    </xf>
    <xf numFmtId="38" fontId="0" fillId="3" borderId="31" xfId="22" applyNumberFormat="1" applyFill="1" applyBorder="1" applyAlignment="1">
      <alignment vertical="center" shrinkToFit="1"/>
      <protection/>
    </xf>
    <xf numFmtId="0" fontId="0" fillId="0" borderId="0" xfId="22" applyFill="1" applyAlignment="1">
      <alignment vertical="center" shrinkToFit="1"/>
      <protection/>
    </xf>
    <xf numFmtId="0" fontId="14" fillId="0" borderId="0" xfId="22" applyFont="1" applyAlignment="1">
      <alignment horizontal="right" vertical="center" shrinkToFit="1"/>
      <protection/>
    </xf>
    <xf numFmtId="38" fontId="0" fillId="3" borderId="1" xfId="22" applyNumberFormat="1" applyFill="1" applyBorder="1" applyAlignment="1">
      <alignment vertical="center" shrinkToFit="1"/>
      <protection/>
    </xf>
    <xf numFmtId="0" fontId="13" fillId="3" borderId="0" xfId="22" applyFont="1" applyFill="1" applyBorder="1" applyAlignment="1">
      <alignment vertical="center" shrinkToFit="1"/>
      <protection/>
    </xf>
    <xf numFmtId="0" fontId="14" fillId="0" borderId="0" xfId="22" applyFont="1" applyBorder="1" applyAlignment="1">
      <alignment vertical="center" shrinkToFit="1"/>
      <protection/>
    </xf>
    <xf numFmtId="38" fontId="0" fillId="3" borderId="2" xfId="22" applyNumberFormat="1" applyFill="1" applyBorder="1" applyAlignment="1">
      <alignment vertical="center" shrinkToFit="1"/>
      <protection/>
    </xf>
    <xf numFmtId="38" fontId="0" fillId="5" borderId="1" xfId="22" applyNumberFormat="1" applyFill="1" applyBorder="1" applyAlignment="1">
      <alignment vertical="center" shrinkToFit="1"/>
      <protection/>
    </xf>
    <xf numFmtId="38" fontId="0" fillId="5" borderId="32" xfId="22" applyNumberFormat="1" applyFill="1" applyBorder="1" applyAlignment="1">
      <alignment vertical="center" shrinkToFit="1"/>
      <protection/>
    </xf>
    <xf numFmtId="38" fontId="17" fillId="6" borderId="5" xfId="16" applyFont="1" applyFill="1" applyBorder="1" applyAlignment="1">
      <alignment vertical="center" shrinkToFit="1"/>
    </xf>
    <xf numFmtId="38" fontId="0" fillId="5" borderId="33" xfId="22" applyNumberFormat="1" applyFill="1" applyBorder="1" applyAlignment="1">
      <alignment vertical="center" shrinkToFit="1"/>
      <protection/>
    </xf>
    <xf numFmtId="0" fontId="0" fillId="0" borderId="0" xfId="22" applyFont="1" applyAlignment="1">
      <alignment horizontal="right" vertical="center" shrinkToFit="1"/>
      <protection/>
    </xf>
    <xf numFmtId="0" fontId="1" fillId="0" borderId="0" xfId="21" applyFont="1" applyAlignment="1">
      <alignment vertical="top" wrapText="1"/>
      <protection/>
    </xf>
    <xf numFmtId="0" fontId="1" fillId="2" borderId="11" xfId="21" applyFont="1" applyFill="1" applyBorder="1" applyAlignment="1">
      <alignment horizontal="center" vertical="center" wrapText="1"/>
      <protection/>
    </xf>
    <xf numFmtId="0" fontId="1" fillId="2" borderId="6" xfId="21" applyFont="1" applyFill="1" applyBorder="1" applyAlignment="1">
      <alignment horizontal="center" vertical="center" wrapText="1"/>
      <protection/>
    </xf>
    <xf numFmtId="0" fontId="1" fillId="2" borderId="1" xfId="21" applyFont="1" applyFill="1" applyBorder="1" applyAlignment="1">
      <alignment horizontal="center" vertical="center" wrapText="1"/>
      <protection/>
    </xf>
    <xf numFmtId="0" fontId="1" fillId="2" borderId="13" xfId="21" applyFont="1" applyFill="1" applyBorder="1" applyAlignment="1">
      <alignment horizontal="center" vertical="center" wrapText="1"/>
      <protection/>
    </xf>
    <xf numFmtId="6" fontId="1" fillId="0" borderId="3" xfId="18" applyFont="1" applyBorder="1" applyAlignment="1">
      <alignment horizontal="center" vertical="center"/>
    </xf>
    <xf numFmtId="6" fontId="1" fillId="0" borderId="34" xfId="18" applyFont="1" applyBorder="1" applyAlignment="1">
      <alignment horizontal="center" vertical="center"/>
    </xf>
    <xf numFmtId="6" fontId="1" fillId="0" borderId="3" xfId="18" applyFont="1" applyBorder="1" applyAlignment="1">
      <alignment horizontal="center" vertical="center" wrapText="1"/>
    </xf>
    <xf numFmtId="6" fontId="1" fillId="0" borderId="1" xfId="18" applyFont="1" applyBorder="1" applyAlignment="1">
      <alignment horizontal="center" vertical="center"/>
    </xf>
    <xf numFmtId="6" fontId="1" fillId="0" borderId="35" xfId="18" applyFont="1" applyBorder="1" applyAlignment="1">
      <alignment horizontal="center" vertical="center"/>
    </xf>
    <xf numFmtId="0" fontId="1" fillId="0" borderId="36" xfId="21" applyFont="1" applyBorder="1" applyAlignment="1">
      <alignment horizontal="center" vertical="center"/>
      <protection/>
    </xf>
    <xf numFmtId="0" fontId="1" fillId="0" borderId="37" xfId="21" applyFont="1" applyBorder="1" applyAlignment="1">
      <alignment horizontal="center" vertical="center"/>
      <protection/>
    </xf>
    <xf numFmtId="0" fontId="1" fillId="0" borderId="3" xfId="21" applyFont="1" applyBorder="1" applyAlignment="1">
      <alignment horizontal="center" vertical="center"/>
      <protection/>
    </xf>
    <xf numFmtId="0" fontId="1" fillId="0" borderId="34" xfId="21" applyFont="1" applyBorder="1" applyAlignment="1">
      <alignment horizontal="center" vertical="center"/>
      <protection/>
    </xf>
    <xf numFmtId="176" fontId="1" fillId="2" borderId="0" xfId="21" applyNumberFormat="1" applyFont="1" applyFill="1" applyAlignment="1">
      <alignment horizontal="center" vertical="center" shrinkToFit="1"/>
      <protection/>
    </xf>
    <xf numFmtId="0" fontId="5" fillId="0" borderId="0" xfId="21" applyFont="1" applyAlignment="1">
      <alignment horizontal="center" vertical="center"/>
      <protection/>
    </xf>
    <xf numFmtId="0" fontId="1" fillId="2" borderId="0" xfId="21" applyFont="1" applyFill="1" applyAlignment="1">
      <alignment horizontal="center" vertical="center" shrinkToFit="1"/>
      <protection/>
    </xf>
    <xf numFmtId="0" fontId="1" fillId="0" borderId="0" xfId="21" applyFont="1" applyAlignment="1">
      <alignment horizontal="left" vertical="top" wrapText="1"/>
      <protection/>
    </xf>
    <xf numFmtId="6" fontId="1" fillId="0" borderId="34" xfId="18" applyFont="1" applyBorder="1" applyAlignment="1">
      <alignment horizontal="center" vertical="center" wrapText="1"/>
    </xf>
    <xf numFmtId="176" fontId="1" fillId="2" borderId="0" xfId="21" applyNumberFormat="1" applyFont="1" applyFill="1" applyAlignment="1">
      <alignment horizontal="right" vertical="center" shrinkToFit="1"/>
      <protection/>
    </xf>
    <xf numFmtId="0" fontId="21" fillId="0" borderId="38" xfId="23" applyFont="1" applyBorder="1" applyAlignment="1">
      <alignment horizontal="center"/>
      <protection/>
    </xf>
    <xf numFmtId="0" fontId="21" fillId="0" borderId="13" xfId="23" applyFont="1" applyBorder="1" applyAlignment="1">
      <alignment horizontal="center"/>
      <protection/>
    </xf>
    <xf numFmtId="0" fontId="21" fillId="0" borderId="6" xfId="23" applyFont="1" applyBorder="1" applyAlignment="1">
      <alignment horizontal="center"/>
      <protection/>
    </xf>
    <xf numFmtId="0" fontId="21" fillId="0" borderId="3" xfId="23" applyFont="1" applyBorder="1" applyAlignment="1">
      <alignment horizontal="center" vertical="center"/>
      <protection/>
    </xf>
    <xf numFmtId="0" fontId="21" fillId="0" borderId="2" xfId="23" applyFont="1" applyBorder="1" applyAlignment="1">
      <alignment horizontal="center" vertical="center"/>
      <protection/>
    </xf>
    <xf numFmtId="0" fontId="21" fillId="0" borderId="39" xfId="23" applyFont="1" applyBorder="1" applyAlignment="1">
      <alignment horizontal="center" vertical="center"/>
      <protection/>
    </xf>
    <xf numFmtId="0" fontId="21" fillId="0" borderId="40" xfId="23" applyFont="1" applyBorder="1" applyAlignment="1">
      <alignment horizontal="center" vertical="center"/>
      <protection/>
    </xf>
    <xf numFmtId="0" fontId="22" fillId="0" borderId="3" xfId="23" applyFont="1" applyBorder="1" applyAlignment="1">
      <alignment horizontal="center" vertical="center"/>
      <protection/>
    </xf>
    <xf numFmtId="0" fontId="22" fillId="0" borderId="2" xfId="23" applyFont="1" applyBorder="1" applyAlignment="1">
      <alignment horizontal="center" vertical="center"/>
      <protection/>
    </xf>
    <xf numFmtId="0" fontId="25" fillId="0" borderId="11" xfId="23" applyFont="1" applyBorder="1" applyAlignment="1">
      <alignment horizontal="center"/>
      <protection/>
    </xf>
    <xf numFmtId="0" fontId="25" fillId="0" borderId="13" xfId="23" applyFont="1" applyBorder="1" applyAlignment="1">
      <alignment horizontal="center"/>
      <protection/>
    </xf>
    <xf numFmtId="0" fontId="25" fillId="0" borderId="41" xfId="23" applyFont="1" applyBorder="1" applyAlignment="1">
      <alignment horizontal="center"/>
      <protection/>
    </xf>
    <xf numFmtId="0" fontId="22" fillId="0" borderId="42" xfId="23" applyFont="1" applyBorder="1" applyAlignment="1">
      <alignment horizontal="center" vertical="center"/>
      <protection/>
    </xf>
    <xf numFmtId="0" fontId="22" fillId="0" borderId="43" xfId="23" applyFont="1" applyBorder="1" applyAlignment="1">
      <alignment horizontal="center" vertical="center"/>
      <protection/>
    </xf>
    <xf numFmtId="0" fontId="18" fillId="0" borderId="3" xfId="23" applyFont="1" applyBorder="1" applyAlignment="1">
      <alignment horizontal="center" vertical="center"/>
      <protection/>
    </xf>
    <xf numFmtId="0" fontId="18" fillId="0" borderId="2" xfId="23" applyFont="1" applyBorder="1" applyAlignment="1">
      <alignment horizontal="center" vertical="center"/>
      <protection/>
    </xf>
    <xf numFmtId="0" fontId="25" fillId="0" borderId="38" xfId="23" applyFont="1" applyBorder="1" applyAlignment="1">
      <alignment horizontal="center"/>
      <protection/>
    </xf>
    <xf numFmtId="0" fontId="25" fillId="0" borderId="6" xfId="23" applyFont="1" applyBorder="1" applyAlignment="1">
      <alignment horizontal="center"/>
      <protection/>
    </xf>
    <xf numFmtId="0" fontId="22" fillId="0" borderId="11" xfId="23" applyFont="1" applyBorder="1" applyAlignment="1">
      <alignment shrinkToFit="1"/>
      <protection/>
    </xf>
    <xf numFmtId="0" fontId="22" fillId="0" borderId="6" xfId="23" applyFont="1" applyBorder="1" applyAlignment="1">
      <alignment shrinkToFit="1"/>
      <protection/>
    </xf>
    <xf numFmtId="0" fontId="25" fillId="0" borderId="11" xfId="23" applyFont="1" applyBorder="1" applyAlignment="1">
      <alignment/>
      <protection/>
    </xf>
    <xf numFmtId="0" fontId="25" fillId="0" borderId="6" xfId="23" applyFont="1" applyBorder="1" applyAlignment="1">
      <alignment/>
      <protection/>
    </xf>
    <xf numFmtId="0" fontId="22" fillId="0" borderId="11" xfId="23" applyFont="1" applyBorder="1" applyAlignment="1">
      <alignment horizontal="center"/>
      <protection/>
    </xf>
    <xf numFmtId="0" fontId="22" fillId="0" borderId="6" xfId="23" applyFont="1" applyBorder="1" applyAlignment="1">
      <alignment horizontal="center"/>
      <protection/>
    </xf>
    <xf numFmtId="0" fontId="22" fillId="0" borderId="11" xfId="23" applyFont="1" applyBorder="1" applyAlignment="1">
      <alignment horizontal="left"/>
      <protection/>
    </xf>
    <xf numFmtId="0" fontId="22" fillId="0" borderId="13" xfId="23" applyFont="1" applyBorder="1" applyAlignment="1">
      <alignment horizontal="left"/>
      <protection/>
    </xf>
    <xf numFmtId="0" fontId="22" fillId="0" borderId="6" xfId="23" applyFont="1" applyBorder="1" applyAlignment="1">
      <alignment horizontal="left"/>
      <protection/>
    </xf>
    <xf numFmtId="0" fontId="25" fillId="0" borderId="11" xfId="23" applyFont="1" applyBorder="1" applyAlignment="1">
      <alignment vertical="center" shrinkToFit="1"/>
      <protection/>
    </xf>
    <xf numFmtId="0" fontId="25" fillId="0" borderId="6" xfId="23" applyFont="1" applyBorder="1" applyAlignment="1">
      <alignment vertical="center" shrinkToFit="1"/>
      <protection/>
    </xf>
    <xf numFmtId="0" fontId="22" fillId="0" borderId="11" xfId="23" applyFont="1" applyBorder="1" applyAlignment="1">
      <alignment/>
      <protection/>
    </xf>
    <xf numFmtId="0" fontId="22" fillId="0" borderId="6" xfId="23" applyFont="1" applyBorder="1" applyAlignment="1">
      <alignment/>
      <protection/>
    </xf>
    <xf numFmtId="0" fontId="22" fillId="0" borderId="44" xfId="23" applyFont="1" applyBorder="1" applyAlignment="1">
      <alignment horizontal="center" vertical="center"/>
      <protection/>
    </xf>
    <xf numFmtId="0" fontId="22" fillId="0" borderId="45" xfId="23" applyFont="1" applyBorder="1" applyAlignment="1">
      <alignment horizontal="center" vertical="center"/>
      <protection/>
    </xf>
    <xf numFmtId="0" fontId="22" fillId="0" borderId="46" xfId="23" applyFont="1" applyBorder="1" applyAlignment="1">
      <alignment horizontal="center" vertical="center"/>
      <protection/>
    </xf>
    <xf numFmtId="0" fontId="22" fillId="0" borderId="47" xfId="23" applyFont="1" applyBorder="1" applyAlignment="1">
      <alignment horizontal="center" vertical="center"/>
      <protection/>
    </xf>
    <xf numFmtId="0" fontId="25" fillId="0" borderId="11" xfId="23" applyFont="1" applyBorder="1" applyAlignment="1">
      <alignment wrapText="1"/>
      <protection/>
    </xf>
    <xf numFmtId="0" fontId="25" fillId="0" borderId="6" xfId="23" applyFont="1" applyBorder="1" applyAlignment="1">
      <alignment wrapText="1"/>
      <protection/>
    </xf>
    <xf numFmtId="38" fontId="22" fillId="0" borderId="38" xfId="16" applyFont="1" applyBorder="1" applyAlignment="1">
      <alignment/>
    </xf>
    <xf numFmtId="38" fontId="22" fillId="0" borderId="6" xfId="16" applyFont="1" applyBorder="1" applyAlignment="1">
      <alignment/>
    </xf>
    <xf numFmtId="0" fontId="22" fillId="0" borderId="3" xfId="23" applyFont="1" applyBorder="1" applyAlignment="1">
      <alignment horizontal="center" vertical="center" shrinkToFit="1"/>
      <protection/>
    </xf>
    <xf numFmtId="0" fontId="22" fillId="0" borderId="2" xfId="23" applyFont="1" applyBorder="1" applyAlignment="1">
      <alignment horizontal="center" vertical="center" shrinkToFit="1"/>
      <protection/>
    </xf>
    <xf numFmtId="0" fontId="27" fillId="0" borderId="0" xfId="0" applyFont="1" applyAlignment="1">
      <alignment horizontal="center" vertical="center"/>
    </xf>
    <xf numFmtId="0" fontId="18" fillId="0" borderId="0" xfId="22" applyFont="1" applyAlignment="1">
      <alignment horizontal="right" vertical="center" shrinkToFit="1"/>
      <protection/>
    </xf>
    <xf numFmtId="0" fontId="13" fillId="5" borderId="36" xfId="22" applyFont="1" applyFill="1" applyBorder="1" applyAlignment="1">
      <alignment horizontal="center" vertical="center" wrapText="1" shrinkToFit="1"/>
      <protection/>
    </xf>
    <xf numFmtId="0" fontId="13" fillId="5" borderId="48" xfId="22" applyFont="1" applyFill="1" applyBorder="1" applyAlignment="1">
      <alignment horizontal="center" vertical="center" wrapText="1" shrinkToFit="1"/>
      <protection/>
    </xf>
    <xf numFmtId="0" fontId="13" fillId="5" borderId="14" xfId="22" applyFont="1" applyFill="1" applyBorder="1" applyAlignment="1">
      <alignment horizontal="center" vertical="center" wrapText="1" shrinkToFit="1"/>
      <protection/>
    </xf>
    <xf numFmtId="0" fontId="13" fillId="5" borderId="0" xfId="22" applyFont="1" applyFill="1" applyBorder="1" applyAlignment="1">
      <alignment horizontal="center" vertical="center" wrapText="1" shrinkToFit="1"/>
      <protection/>
    </xf>
    <xf numFmtId="0" fontId="13" fillId="5" borderId="4" xfId="22" applyFont="1" applyFill="1" applyBorder="1" applyAlignment="1">
      <alignment horizontal="center" vertical="center" wrapText="1" shrinkToFit="1"/>
      <protection/>
    </xf>
    <xf numFmtId="0" fontId="13" fillId="5" borderId="49" xfId="22" applyFont="1" applyFill="1" applyBorder="1" applyAlignment="1">
      <alignment horizontal="center" vertical="center" wrapText="1" shrinkToFit="1"/>
      <protection/>
    </xf>
    <xf numFmtId="0" fontId="0" fillId="5" borderId="1" xfId="22" applyFill="1" applyBorder="1" applyAlignment="1">
      <alignment horizontal="center" vertical="center" shrinkToFit="1"/>
      <protection/>
    </xf>
    <xf numFmtId="0" fontId="0" fillId="5" borderId="11" xfId="22" applyFill="1" applyBorder="1" applyAlignment="1">
      <alignment horizontal="center" vertical="center" shrinkToFit="1"/>
      <protection/>
    </xf>
    <xf numFmtId="0" fontId="0" fillId="5" borderId="13" xfId="22" applyFill="1" applyBorder="1" applyAlignment="1">
      <alignment horizontal="center" vertical="center" shrinkToFit="1"/>
      <protection/>
    </xf>
    <xf numFmtId="0" fontId="0" fillId="5" borderId="6" xfId="22" applyFill="1" applyBorder="1" applyAlignment="1">
      <alignment horizontal="center" vertical="center" shrinkToFit="1"/>
      <protection/>
    </xf>
    <xf numFmtId="0" fontId="14" fillId="0" borderId="0" xfId="22" applyFont="1" applyBorder="1" applyAlignment="1">
      <alignment vertical="center" shrinkToFit="1"/>
      <protection/>
    </xf>
    <xf numFmtId="0" fontId="14" fillId="0" borderId="50" xfId="22" applyFont="1" applyBorder="1" applyAlignment="1">
      <alignment vertical="center" shrinkToFit="1"/>
      <protection/>
    </xf>
    <xf numFmtId="0" fontId="14" fillId="3" borderId="51" xfId="22" applyFont="1" applyFill="1" applyBorder="1" applyAlignment="1">
      <alignment horizontal="center" vertical="center" shrinkToFit="1"/>
      <protection/>
    </xf>
    <xf numFmtId="0" fontId="14" fillId="3" borderId="52" xfId="22" applyFont="1" applyFill="1" applyBorder="1" applyAlignment="1">
      <alignment horizontal="center" vertical="center" shrinkToFit="1"/>
      <protection/>
    </xf>
    <xf numFmtId="0" fontId="14" fillId="3" borderId="53" xfId="22" applyFont="1" applyFill="1" applyBorder="1" applyAlignment="1">
      <alignment horizontal="center" vertical="center" shrinkToFit="1"/>
      <protection/>
    </xf>
    <xf numFmtId="0" fontId="14" fillId="0" borderId="48" xfId="22" applyFont="1" applyBorder="1" applyAlignment="1">
      <alignment vertical="center" shrinkToFit="1"/>
      <protection/>
    </xf>
    <xf numFmtId="38" fontId="0" fillId="3" borderId="1" xfId="16" applyFont="1" applyFill="1" applyBorder="1" applyAlignment="1">
      <alignment horizontal="center" vertical="center" shrinkToFit="1"/>
    </xf>
    <xf numFmtId="38" fontId="0" fillId="3" borderId="3" xfId="16" applyFont="1" applyFill="1" applyBorder="1" applyAlignment="1">
      <alignment horizontal="center" vertical="center" shrinkToFit="1"/>
    </xf>
    <xf numFmtId="0" fontId="0" fillId="3" borderId="1" xfId="22" applyFill="1" applyBorder="1" applyAlignment="1">
      <alignment horizontal="center" vertical="center" shrinkToFit="1"/>
      <protection/>
    </xf>
    <xf numFmtId="0" fontId="14" fillId="0" borderId="0" xfId="22" applyFont="1" applyAlignment="1">
      <alignment vertical="center" shrinkToFit="1"/>
      <protection/>
    </xf>
    <xf numFmtId="38" fontId="0" fillId="3" borderId="17" xfId="16" applyFill="1" applyBorder="1" applyAlignment="1">
      <alignment vertical="center" shrinkToFit="1"/>
    </xf>
    <xf numFmtId="38" fontId="0" fillId="3" borderId="16" xfId="16" applyFill="1" applyBorder="1" applyAlignment="1">
      <alignment vertical="center" shrinkToFit="1"/>
    </xf>
    <xf numFmtId="38" fontId="0" fillId="3" borderId="54" xfId="16" applyFill="1" applyBorder="1" applyAlignment="1">
      <alignment vertical="center" shrinkToFit="1"/>
    </xf>
    <xf numFmtId="38" fontId="0" fillId="0" borderId="55" xfId="16" applyBorder="1" applyAlignment="1">
      <alignment vertical="center" shrinkToFit="1"/>
    </xf>
    <xf numFmtId="38" fontId="0" fillId="0" borderId="56" xfId="16" applyBorder="1" applyAlignment="1">
      <alignment vertical="center" shrinkToFit="1"/>
    </xf>
    <xf numFmtId="38" fontId="0" fillId="3" borderId="22" xfId="16" applyFont="1" applyFill="1" applyBorder="1" applyAlignment="1">
      <alignment horizontal="center" vertical="center" shrinkToFit="1"/>
    </xf>
    <xf numFmtId="38" fontId="0" fillId="3" borderId="57" xfId="16" applyFont="1" applyFill="1" applyBorder="1" applyAlignment="1">
      <alignment horizontal="center" vertical="center" shrinkToFit="1"/>
    </xf>
    <xf numFmtId="38" fontId="0" fillId="3" borderId="58" xfId="16" applyFont="1" applyFill="1" applyBorder="1" applyAlignment="1">
      <alignment horizontal="center" vertical="center" shrinkToFit="1"/>
    </xf>
    <xf numFmtId="38" fontId="0" fillId="0" borderId="22" xfId="16" applyBorder="1" applyAlignment="1">
      <alignment vertical="center" shrinkToFit="1"/>
    </xf>
    <xf numFmtId="38" fontId="0" fillId="0" borderId="58" xfId="16" applyBorder="1" applyAlignment="1">
      <alignment vertical="center" shrinkToFit="1"/>
    </xf>
    <xf numFmtId="0" fontId="0" fillId="0" borderId="59" xfId="22" applyBorder="1" applyAlignment="1">
      <alignment horizontal="center" vertical="center" shrinkToFit="1"/>
      <protection/>
    </xf>
    <xf numFmtId="0" fontId="0" fillId="0" borderId="60" xfId="22" applyBorder="1" applyAlignment="1">
      <alignment horizontal="center" vertical="center" shrinkToFit="1"/>
      <protection/>
    </xf>
    <xf numFmtId="0" fontId="0" fillId="0" borderId="8" xfId="22" applyBorder="1" applyAlignment="1">
      <alignment horizontal="center" vertical="center" shrinkToFit="1"/>
      <protection/>
    </xf>
    <xf numFmtId="38" fontId="0" fillId="0" borderId="61" xfId="22" applyNumberFormat="1" applyFill="1" applyBorder="1" applyAlignment="1">
      <alignment horizontal="center" vertical="center" shrinkToFit="1"/>
      <protection/>
    </xf>
    <xf numFmtId="38" fontId="0" fillId="0" borderId="62" xfId="22" applyNumberFormat="1" applyFill="1" applyBorder="1" applyAlignment="1">
      <alignment horizontal="center" vertical="center" shrinkToFit="1"/>
      <protection/>
    </xf>
    <xf numFmtId="38" fontId="0" fillId="0" borderId="27" xfId="22" applyNumberFormat="1" applyFill="1" applyBorder="1" applyAlignment="1">
      <alignment horizontal="center" vertical="center" shrinkToFit="1"/>
      <protection/>
    </xf>
    <xf numFmtId="0" fontId="0" fillId="0" borderId="63" xfId="22" applyBorder="1" applyAlignment="1">
      <alignment horizontal="center" vertical="center" shrinkToFit="1"/>
      <protection/>
    </xf>
    <xf numFmtId="0" fontId="0" fillId="0" borderId="64" xfId="22" applyBorder="1" applyAlignment="1">
      <alignment horizontal="center" vertical="center" shrinkToFit="1"/>
      <protection/>
    </xf>
    <xf numFmtId="0" fontId="0" fillId="0" borderId="9" xfId="22" applyBorder="1" applyAlignment="1">
      <alignment horizontal="center" vertical="center" shrinkToFit="1"/>
      <protection/>
    </xf>
    <xf numFmtId="0" fontId="0" fillId="3" borderId="22" xfId="22" applyFill="1" applyBorder="1" applyAlignment="1">
      <alignment horizontal="center" vertical="center" shrinkToFit="1"/>
      <protection/>
    </xf>
    <xf numFmtId="0" fontId="0" fillId="3" borderId="56" xfId="22" applyFill="1" applyBorder="1" applyAlignment="1">
      <alignment horizontal="center" vertical="center" shrinkToFit="1"/>
      <protection/>
    </xf>
    <xf numFmtId="0" fontId="14" fillId="3" borderId="4" xfId="22" applyFont="1" applyFill="1" applyBorder="1" applyAlignment="1">
      <alignment horizontal="center" vertical="center" shrinkToFit="1"/>
      <protection/>
    </xf>
    <xf numFmtId="0" fontId="14" fillId="3" borderId="49" xfId="22" applyFont="1" applyFill="1" applyBorder="1" applyAlignment="1">
      <alignment horizontal="center" vertical="center" shrinkToFit="1"/>
      <protection/>
    </xf>
    <xf numFmtId="0" fontId="14" fillId="3" borderId="47" xfId="22" applyFont="1" applyFill="1" applyBorder="1" applyAlignment="1">
      <alignment horizontal="center" vertical="center" shrinkToFit="1"/>
      <protection/>
    </xf>
    <xf numFmtId="38" fontId="0" fillId="3" borderId="55" xfId="16" applyFill="1" applyBorder="1" applyAlignment="1">
      <alignment vertical="center" shrinkToFit="1"/>
    </xf>
    <xf numFmtId="38" fontId="0" fillId="3" borderId="58" xfId="16" applyFill="1" applyBorder="1" applyAlignment="1">
      <alignment vertical="center" shrinkToFit="1"/>
    </xf>
    <xf numFmtId="38" fontId="0" fillId="3" borderId="56" xfId="16" applyFill="1" applyBorder="1" applyAlignment="1">
      <alignment vertical="center" shrinkToFit="1"/>
    </xf>
    <xf numFmtId="38" fontId="0" fillId="3" borderId="22" xfId="16" applyFill="1" applyBorder="1" applyAlignment="1">
      <alignment vertical="center" shrinkToFit="1"/>
    </xf>
    <xf numFmtId="38" fontId="0" fillId="0" borderId="65" xfId="16" applyBorder="1" applyAlignment="1">
      <alignment vertical="center" shrinkToFit="1"/>
    </xf>
    <xf numFmtId="38" fontId="0" fillId="0" borderId="66" xfId="16" applyBorder="1" applyAlignment="1">
      <alignment vertical="center" shrinkToFit="1"/>
    </xf>
    <xf numFmtId="38" fontId="0" fillId="0" borderId="67" xfId="16" applyBorder="1" applyAlignment="1">
      <alignment vertical="center" shrinkToFit="1"/>
    </xf>
    <xf numFmtId="38" fontId="0" fillId="0" borderId="22" xfId="16" applyBorder="1" applyAlignment="1">
      <alignment horizontal="center" vertical="center" shrinkToFit="1"/>
    </xf>
    <xf numFmtId="38" fontId="0" fillId="0" borderId="57" xfId="16" applyBorder="1" applyAlignment="1">
      <alignment horizontal="center" vertical="center" shrinkToFit="1"/>
    </xf>
    <xf numFmtId="38" fontId="0" fillId="0" borderId="58" xfId="16" applyBorder="1" applyAlignment="1">
      <alignment horizontal="center" vertical="center" shrinkToFit="1"/>
    </xf>
    <xf numFmtId="0" fontId="0" fillId="0" borderId="0" xfId="22" applyAlignment="1">
      <alignment horizontal="right" vertical="center" shrinkToFit="1"/>
      <protection/>
    </xf>
    <xf numFmtId="0" fontId="0" fillId="0" borderId="49" xfId="22" applyBorder="1" applyAlignment="1">
      <alignment horizontal="right" vertical="center" shrinkToFit="1"/>
      <protection/>
    </xf>
    <xf numFmtId="0" fontId="0" fillId="3" borderId="68" xfId="22" applyFill="1" applyBorder="1" applyAlignment="1">
      <alignment horizontal="center" vertical="center" wrapText="1" shrinkToFit="1"/>
      <protection/>
    </xf>
    <xf numFmtId="0" fontId="0" fillId="3" borderId="69" xfId="22" applyFill="1" applyBorder="1" applyAlignment="1">
      <alignment horizontal="center" vertical="center" shrinkToFit="1"/>
      <protection/>
    </xf>
    <xf numFmtId="0" fontId="0" fillId="3" borderId="18" xfId="22" applyFill="1" applyBorder="1" applyAlignment="1">
      <alignment horizontal="center" vertical="center" wrapText="1" shrinkToFit="1"/>
      <protection/>
    </xf>
    <xf numFmtId="0" fontId="0" fillId="3" borderId="29" xfId="22" applyFill="1" applyBorder="1" applyAlignment="1">
      <alignment horizontal="center" vertical="center" shrinkToFit="1"/>
      <protection/>
    </xf>
    <xf numFmtId="0" fontId="0" fillId="3" borderId="61" xfId="22" applyFill="1" applyBorder="1" applyAlignment="1">
      <alignment horizontal="center" vertical="center" wrapText="1" shrinkToFit="1"/>
      <protection/>
    </xf>
    <xf numFmtId="0" fontId="0" fillId="3" borderId="70" xfId="22" applyFill="1" applyBorder="1" applyAlignment="1">
      <alignment horizontal="center" vertical="center" shrinkToFit="1"/>
      <protection/>
    </xf>
    <xf numFmtId="0" fontId="0" fillId="3" borderId="19" xfId="22" applyFill="1" applyBorder="1" applyAlignment="1">
      <alignment horizontal="center" vertical="center" wrapText="1" shrinkToFit="1"/>
      <protection/>
    </xf>
    <xf numFmtId="0" fontId="0" fillId="3" borderId="30" xfId="22" applyFill="1" applyBorder="1" applyAlignment="1">
      <alignment horizontal="center" vertical="center" shrinkToFit="1"/>
      <protection/>
    </xf>
    <xf numFmtId="0" fontId="0" fillId="3" borderId="18" xfId="22" applyFill="1" applyBorder="1" applyAlignment="1">
      <alignment horizontal="center" vertical="center" shrinkToFit="1"/>
      <protection/>
    </xf>
    <xf numFmtId="0" fontId="0" fillId="3" borderId="19" xfId="22" applyFill="1" applyBorder="1" applyAlignment="1">
      <alignment horizontal="center" vertical="center" shrinkToFit="1"/>
      <protection/>
    </xf>
    <xf numFmtId="0" fontId="0" fillId="3" borderId="66" xfId="22" applyFill="1" applyBorder="1" applyAlignment="1">
      <alignment horizontal="center" vertical="center" shrinkToFit="1"/>
      <protection/>
    </xf>
    <xf numFmtId="0" fontId="0" fillId="3" borderId="71" xfId="22" applyFill="1" applyBorder="1" applyAlignment="1">
      <alignment horizontal="center" vertical="center" shrinkToFit="1"/>
      <protection/>
    </xf>
    <xf numFmtId="0" fontId="0" fillId="3" borderId="65" xfId="22" applyFill="1" applyBorder="1" applyAlignment="1">
      <alignment horizontal="center" vertical="center" shrinkToFit="1"/>
      <protection/>
    </xf>
    <xf numFmtId="0" fontId="0" fillId="3" borderId="3" xfId="22" applyFill="1" applyBorder="1" applyAlignment="1">
      <alignment horizontal="center" vertical="center" shrinkToFit="1"/>
      <protection/>
    </xf>
    <xf numFmtId="0" fontId="0" fillId="3" borderId="2" xfId="22" applyFill="1" applyBorder="1" applyAlignment="1">
      <alignment horizontal="center" vertical="center" shrinkToFit="1"/>
      <protection/>
    </xf>
    <xf numFmtId="0" fontId="11" fillId="0" borderId="0" xfId="22" applyFont="1" applyAlignment="1">
      <alignment horizontal="center" vertical="center" shrinkToFit="1"/>
      <protection/>
    </xf>
    <xf numFmtId="0" fontId="0" fillId="0" borderId="11" xfId="22" applyBorder="1" applyAlignment="1">
      <alignment horizontal="center" vertical="center" shrinkToFit="1"/>
      <protection/>
    </xf>
    <xf numFmtId="0" fontId="0" fillId="0" borderId="13" xfId="22" applyBorder="1" applyAlignment="1">
      <alignment horizontal="center" vertical="center" shrinkToFit="1"/>
      <protection/>
    </xf>
    <xf numFmtId="0" fontId="0" fillId="0" borderId="6" xfId="22" applyBorder="1" applyAlignment="1">
      <alignment horizontal="center" vertical="center" shrinkToFit="1"/>
      <protection/>
    </xf>
    <xf numFmtId="0" fontId="0" fillId="0" borderId="1" xfId="22" applyBorder="1" applyAlignment="1">
      <alignment horizontal="center" vertical="center" shrinkToFit="1"/>
      <protection/>
    </xf>
    <xf numFmtId="38" fontId="0" fillId="3" borderId="69" xfId="16" applyFill="1" applyBorder="1" applyAlignment="1">
      <alignment vertical="center" shrinkToFit="1"/>
    </xf>
    <xf numFmtId="38" fontId="0" fillId="0" borderId="68" xfId="16" applyBorder="1" applyAlignment="1">
      <alignment vertical="center" shrinkToFit="1"/>
    </xf>
    <xf numFmtId="38" fontId="0" fillId="0" borderId="1" xfId="16" applyBorder="1" applyAlignment="1">
      <alignment vertical="center" shrinkToFit="1"/>
    </xf>
    <xf numFmtId="38" fontId="0" fillId="3" borderId="1" xfId="16" applyFill="1" applyBorder="1" applyAlignment="1">
      <alignment horizontal="right" vertical="center" shrinkToFit="1"/>
    </xf>
    <xf numFmtId="38" fontId="0" fillId="0" borderId="1" xfId="16" applyBorder="1" applyAlignment="1">
      <alignment horizontal="right" vertical="center" shrinkToFit="1"/>
    </xf>
    <xf numFmtId="10" fontId="0" fillId="3" borderId="1" xfId="15" applyNumberFormat="1" applyFill="1" applyBorder="1" applyAlignment="1">
      <alignment horizontal="right" vertical="center" shrinkToFit="1"/>
    </xf>
    <xf numFmtId="38" fontId="0" fillId="0" borderId="11" xfId="16" applyBorder="1" applyAlignment="1">
      <alignment horizontal="right" vertical="center" shrinkToFit="1"/>
    </xf>
    <xf numFmtId="38" fontId="0" fillId="0" borderId="6" xfId="16" applyBorder="1" applyAlignment="1">
      <alignment horizontal="right" vertical="center" shrinkToFit="1"/>
    </xf>
  </cellXfs>
  <cellStyles count="10">
    <cellStyle name="Normal" xfId="0"/>
    <cellStyle name="Percent" xfId="15"/>
    <cellStyle name="Comma [0]" xfId="16"/>
    <cellStyle name="Comma" xfId="17"/>
    <cellStyle name="Currency [0]" xfId="18"/>
    <cellStyle name="Currency" xfId="19"/>
    <cellStyle name="標準_011貸与品借用（返納）書" xfId="20"/>
    <cellStyle name="標準_012支給品受領書" xfId="21"/>
    <cellStyle name="標準_04-3 単品スライドフロー・算定表V3" xfId="22"/>
    <cellStyle name="標準_様式３-2,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12</xdr:col>
      <xdr:colOff>0</xdr:colOff>
      <xdr:row>26</xdr:row>
      <xdr:rowOff>0</xdr:rowOff>
    </xdr:to>
    <xdr:sp>
      <xdr:nvSpPr>
        <xdr:cNvPr id="1" name="AutoShape 1"/>
        <xdr:cNvSpPr>
          <a:spLocks/>
        </xdr:cNvSpPr>
      </xdr:nvSpPr>
      <xdr:spPr>
        <a:xfrm>
          <a:off x="9791700" y="3810000"/>
          <a:ext cx="0" cy="2000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9525</xdr:rowOff>
    </xdr:from>
    <xdr:to>
      <xdr:col>12</xdr:col>
      <xdr:colOff>0</xdr:colOff>
      <xdr:row>30</xdr:row>
      <xdr:rowOff>238125</xdr:rowOff>
    </xdr:to>
    <xdr:sp>
      <xdr:nvSpPr>
        <xdr:cNvPr id="2" name="AutoShape 2"/>
        <xdr:cNvSpPr>
          <a:spLocks/>
        </xdr:cNvSpPr>
      </xdr:nvSpPr>
      <xdr:spPr>
        <a:xfrm>
          <a:off x="9791700" y="6486525"/>
          <a:ext cx="0"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view="pageBreakPreview" zoomScale="60" workbookViewId="0" topLeftCell="A1">
      <selection activeCell="E7" sqref="E7"/>
    </sheetView>
  </sheetViews>
  <sheetFormatPr defaultColWidth="9.00390625" defaultRowHeight="13.5"/>
  <cols>
    <col min="1" max="1" width="9.875" style="1" customWidth="1"/>
    <col min="2" max="2" width="8.00390625" style="1" customWidth="1"/>
    <col min="3" max="3" width="4.875" style="1" customWidth="1"/>
    <col min="4" max="4" width="8.625" style="1" customWidth="1"/>
    <col min="5" max="7" width="10.625" style="1" customWidth="1"/>
    <col min="8" max="8" width="12.00390625" style="1" customWidth="1"/>
    <col min="9" max="10" width="10.625" style="1" customWidth="1"/>
    <col min="11" max="11" width="13.125" style="1" customWidth="1"/>
    <col min="12" max="12" width="0" style="1" hidden="1" customWidth="1"/>
    <col min="13" max="16384" width="9.00390625" style="1" customWidth="1"/>
  </cols>
  <sheetData>
    <row r="1" spans="1:11" ht="13.5">
      <c r="A1" s="1" t="s">
        <v>0</v>
      </c>
      <c r="K1" s="1" t="s">
        <v>1</v>
      </c>
    </row>
    <row r="2" spans="9:11" ht="13.5">
      <c r="I2" s="163" t="s">
        <v>2</v>
      </c>
      <c r="J2" s="163"/>
      <c r="K2" s="163"/>
    </row>
    <row r="4" spans="1:11" ht="18.75">
      <c r="A4" s="164" t="s">
        <v>3</v>
      </c>
      <c r="B4" s="164"/>
      <c r="C4" s="164"/>
      <c r="D4" s="164"/>
      <c r="E4" s="164"/>
      <c r="F4" s="164"/>
      <c r="G4" s="164"/>
      <c r="H4" s="164"/>
      <c r="I4" s="164"/>
      <c r="J4" s="164"/>
      <c r="K4" s="164"/>
    </row>
    <row r="7" spans="1:3" ht="13.5">
      <c r="A7" s="165" t="s">
        <v>295</v>
      </c>
      <c r="B7" s="165"/>
      <c r="C7" s="1" t="s">
        <v>165</v>
      </c>
    </row>
    <row r="9" spans="8:11" ht="13.5">
      <c r="H9" s="36" t="s">
        <v>297</v>
      </c>
      <c r="I9" s="3"/>
      <c r="J9" s="3"/>
      <c r="K9" s="50"/>
    </row>
    <row r="10" spans="8:11" ht="14.25" customHeight="1">
      <c r="H10" s="61" t="s">
        <v>4</v>
      </c>
      <c r="I10" s="4"/>
      <c r="J10" s="4"/>
      <c r="K10" s="51" t="s">
        <v>111</v>
      </c>
    </row>
    <row r="11" spans="8:11" ht="13.5">
      <c r="H11" s="49" t="s">
        <v>5</v>
      </c>
      <c r="I11" s="3"/>
      <c r="J11" s="3"/>
      <c r="K11" s="51"/>
    </row>
    <row r="12" ht="14.25" customHeight="1"/>
    <row r="13" spans="1:11" ht="28.5" customHeight="1">
      <c r="A13" s="166" t="s">
        <v>6</v>
      </c>
      <c r="B13" s="166"/>
      <c r="C13" s="166"/>
      <c r="D13" s="166"/>
      <c r="E13" s="166"/>
      <c r="F13" s="166"/>
      <c r="G13" s="166"/>
      <c r="H13" s="166"/>
      <c r="I13" s="166"/>
      <c r="J13" s="166"/>
      <c r="K13" s="166"/>
    </row>
    <row r="14" spans="2:11" s="5" customFormat="1" ht="13.5">
      <c r="B14" s="48" t="s">
        <v>7</v>
      </c>
      <c r="C14" s="6"/>
      <c r="D14" s="6"/>
      <c r="E14" s="6"/>
      <c r="F14" s="6"/>
      <c r="G14" s="6"/>
      <c r="H14" s="6"/>
      <c r="I14" s="6"/>
      <c r="J14" s="6"/>
      <c r="K14" s="6"/>
    </row>
    <row r="15" spans="1:11" ht="13.5">
      <c r="A15" s="7" t="s">
        <v>8</v>
      </c>
      <c r="B15" s="7"/>
      <c r="C15" s="7"/>
      <c r="D15" s="7"/>
      <c r="E15" s="7"/>
      <c r="F15" s="7"/>
      <c r="G15" s="7"/>
      <c r="H15" s="7"/>
      <c r="I15" s="7"/>
      <c r="J15" s="7"/>
      <c r="K15" s="7"/>
    </row>
    <row r="16" ht="6.75" customHeight="1"/>
    <row r="17" spans="1:11" ht="15" customHeight="1">
      <c r="A17" s="159" t="s">
        <v>9</v>
      </c>
      <c r="B17" s="161" t="s">
        <v>10</v>
      </c>
      <c r="C17" s="161" t="s">
        <v>11</v>
      </c>
      <c r="D17" s="157" t="s">
        <v>12</v>
      </c>
      <c r="E17" s="154" t="s">
        <v>13</v>
      </c>
      <c r="F17" s="156" t="s">
        <v>14</v>
      </c>
      <c r="G17" s="157" t="s">
        <v>15</v>
      </c>
      <c r="H17" s="157" t="s">
        <v>16</v>
      </c>
      <c r="I17" s="156" t="s">
        <v>17</v>
      </c>
      <c r="J17" s="156" t="s">
        <v>18</v>
      </c>
      <c r="K17" s="161" t="s">
        <v>19</v>
      </c>
    </row>
    <row r="18" spans="1:11" ht="15" customHeight="1" thickBot="1">
      <c r="A18" s="160"/>
      <c r="B18" s="162"/>
      <c r="C18" s="162"/>
      <c r="D18" s="158"/>
      <c r="E18" s="155"/>
      <c r="F18" s="155"/>
      <c r="G18" s="158"/>
      <c r="H18" s="158"/>
      <c r="I18" s="167"/>
      <c r="J18" s="167"/>
      <c r="K18" s="162"/>
    </row>
    <row r="19" spans="1:11" ht="18" customHeight="1" thickTop="1">
      <c r="A19" s="8" t="s">
        <v>20</v>
      </c>
      <c r="B19" s="8"/>
      <c r="C19" s="8"/>
      <c r="D19" s="8"/>
      <c r="E19" s="8"/>
      <c r="F19" s="8"/>
      <c r="G19" s="8"/>
      <c r="H19" s="8"/>
      <c r="I19" s="8"/>
      <c r="J19" s="8"/>
      <c r="K19" s="8"/>
    </row>
    <row r="20" spans="1:12" ht="18" customHeight="1">
      <c r="A20" s="9" t="s">
        <v>21</v>
      </c>
      <c r="B20" s="9" t="s">
        <v>22</v>
      </c>
      <c r="C20" s="9" t="s">
        <v>23</v>
      </c>
      <c r="D20" s="52">
        <v>100</v>
      </c>
      <c r="E20" s="52">
        <v>10000</v>
      </c>
      <c r="F20" s="52">
        <f>D20*E20</f>
        <v>1000000</v>
      </c>
      <c r="G20" s="52">
        <v>11000</v>
      </c>
      <c r="H20" s="52">
        <f>D20*G20</f>
        <v>1100000</v>
      </c>
      <c r="I20" s="53" t="s">
        <v>24</v>
      </c>
      <c r="J20" s="52">
        <f>H20-F20</f>
        <v>100000</v>
      </c>
      <c r="K20" s="11"/>
      <c r="L20" s="12"/>
    </row>
    <row r="21" spans="1:12" ht="18" customHeight="1">
      <c r="A21" s="9" t="s">
        <v>21</v>
      </c>
      <c r="B21" s="9" t="s">
        <v>22</v>
      </c>
      <c r="C21" s="9" t="s">
        <v>23</v>
      </c>
      <c r="D21" s="52">
        <v>100</v>
      </c>
      <c r="E21" s="52">
        <v>10000</v>
      </c>
      <c r="F21" s="52">
        <f>D21*E21</f>
        <v>1000000</v>
      </c>
      <c r="G21" s="52">
        <v>12000</v>
      </c>
      <c r="H21" s="52">
        <f>D21*G21</f>
        <v>1200000</v>
      </c>
      <c r="I21" s="53" t="s">
        <v>24</v>
      </c>
      <c r="J21" s="52">
        <f>H21-F21</f>
        <v>200000</v>
      </c>
      <c r="K21" s="11"/>
      <c r="L21" s="12"/>
    </row>
    <row r="22" spans="1:11" ht="18" customHeight="1">
      <c r="A22" s="8"/>
      <c r="B22" s="8"/>
      <c r="C22" s="8"/>
      <c r="D22" s="52">
        <f>SUM(D20:D21)</f>
        <v>200</v>
      </c>
      <c r="E22" s="52"/>
      <c r="F22" s="52">
        <f>SUM(F20:F21)</f>
        <v>2000000</v>
      </c>
      <c r="G22" s="52"/>
      <c r="H22" s="52">
        <f>SUM(H20:H21)</f>
        <v>2300000</v>
      </c>
      <c r="I22" s="54"/>
      <c r="J22" s="52">
        <f>SUM(J20:J21)</f>
        <v>300000</v>
      </c>
      <c r="K22" s="13" t="s">
        <v>30</v>
      </c>
    </row>
    <row r="23" spans="1:11" ht="18" customHeight="1">
      <c r="A23" s="14"/>
      <c r="B23" s="14"/>
      <c r="C23" s="14"/>
      <c r="D23" s="52"/>
      <c r="E23" s="52"/>
      <c r="F23" s="52"/>
      <c r="G23" s="52"/>
      <c r="H23" s="52"/>
      <c r="I23" s="55"/>
      <c r="J23" s="52"/>
      <c r="K23" s="13"/>
    </row>
    <row r="24" spans="1:12" ht="18" customHeight="1">
      <c r="A24" s="9" t="s">
        <v>21</v>
      </c>
      <c r="B24" s="9" t="s">
        <v>22</v>
      </c>
      <c r="C24" s="9" t="s">
        <v>23</v>
      </c>
      <c r="D24" s="52">
        <v>100</v>
      </c>
      <c r="E24" s="52">
        <v>10000</v>
      </c>
      <c r="F24" s="52">
        <f>D24*E24</f>
        <v>1000000</v>
      </c>
      <c r="G24" s="52">
        <v>11000</v>
      </c>
      <c r="H24" s="52">
        <f>D24*G24</f>
        <v>1100000</v>
      </c>
      <c r="I24" s="53" t="s">
        <v>31</v>
      </c>
      <c r="J24" s="52">
        <f>H24-F24</f>
        <v>100000</v>
      </c>
      <c r="K24" s="13"/>
      <c r="L24" s="12"/>
    </row>
    <row r="25" spans="1:12" ht="18" customHeight="1">
      <c r="A25" s="9" t="s">
        <v>21</v>
      </c>
      <c r="B25" s="9" t="s">
        <v>22</v>
      </c>
      <c r="C25" s="9" t="s">
        <v>23</v>
      </c>
      <c r="D25" s="52">
        <v>100</v>
      </c>
      <c r="E25" s="52">
        <v>10000</v>
      </c>
      <c r="F25" s="52">
        <f>D25*E25</f>
        <v>1000000</v>
      </c>
      <c r="G25" s="52">
        <v>12000</v>
      </c>
      <c r="H25" s="52">
        <f>D25*G25</f>
        <v>1200000</v>
      </c>
      <c r="I25" s="53" t="s">
        <v>31</v>
      </c>
      <c r="J25" s="52">
        <f>H25-F25</f>
        <v>200000</v>
      </c>
      <c r="K25" s="13"/>
      <c r="L25" s="12"/>
    </row>
    <row r="26" spans="1:11" ht="18" customHeight="1">
      <c r="A26" s="8"/>
      <c r="B26" s="8"/>
      <c r="C26" s="8"/>
      <c r="D26" s="52">
        <f>SUM(D24:D25)</f>
        <v>200</v>
      </c>
      <c r="E26" s="52"/>
      <c r="F26" s="52">
        <f>SUM(F24:F25)</f>
        <v>2000000</v>
      </c>
      <c r="G26" s="52"/>
      <c r="H26" s="52">
        <f>SUM(H24:H25)</f>
        <v>2300000</v>
      </c>
      <c r="I26" s="54"/>
      <c r="J26" s="52">
        <f>SUM(J24:J25)</f>
        <v>300000</v>
      </c>
      <c r="K26" s="13" t="s">
        <v>32</v>
      </c>
    </row>
    <row r="27" spans="1:11" ht="18" customHeight="1">
      <c r="A27" s="14"/>
      <c r="B27" s="14"/>
      <c r="C27" s="14"/>
      <c r="D27" s="52"/>
      <c r="E27" s="52"/>
      <c r="F27" s="52"/>
      <c r="G27" s="52"/>
      <c r="H27" s="52"/>
      <c r="I27" s="55"/>
      <c r="J27" s="52"/>
      <c r="K27" s="13"/>
    </row>
    <row r="28" spans="1:12" ht="18" customHeight="1">
      <c r="A28" s="9" t="s">
        <v>33</v>
      </c>
      <c r="B28" s="9" t="s">
        <v>34</v>
      </c>
      <c r="C28" s="9" t="s">
        <v>35</v>
      </c>
      <c r="D28" s="52">
        <f>SUM(D26,D22)</f>
        <v>400</v>
      </c>
      <c r="E28" s="52"/>
      <c r="F28" s="52">
        <f>SUM(F26,F22)</f>
        <v>4000000</v>
      </c>
      <c r="G28" s="52"/>
      <c r="H28" s="52">
        <f>SUM(H26,H22)</f>
        <v>4600000</v>
      </c>
      <c r="I28" s="53" t="s">
        <v>169</v>
      </c>
      <c r="J28" s="52">
        <f>SUM(J26,J22)</f>
        <v>600000</v>
      </c>
      <c r="K28" s="13" t="s">
        <v>38</v>
      </c>
      <c r="L28" s="12"/>
    </row>
    <row r="29" spans="1:11" ht="18" customHeight="1">
      <c r="A29" s="14"/>
      <c r="B29" s="14"/>
      <c r="C29" s="14"/>
      <c r="D29" s="52"/>
      <c r="E29" s="52"/>
      <c r="F29" s="52"/>
      <c r="G29" s="52"/>
      <c r="H29" s="52"/>
      <c r="I29" s="55"/>
      <c r="J29" s="52"/>
      <c r="K29" s="13"/>
    </row>
    <row r="30" spans="1:11" ht="18" customHeight="1">
      <c r="A30" s="150" t="s">
        <v>39</v>
      </c>
      <c r="B30" s="153"/>
      <c r="C30" s="151"/>
      <c r="D30" s="52">
        <f>SUM(D28)</f>
        <v>400</v>
      </c>
      <c r="E30" s="52"/>
      <c r="F30" s="52">
        <f>SUM(F28)</f>
        <v>4000000</v>
      </c>
      <c r="G30" s="52"/>
      <c r="H30" s="52">
        <f>SUM(H28)</f>
        <v>4600000</v>
      </c>
      <c r="I30" s="55"/>
      <c r="J30" s="52">
        <f>SUM(J28)</f>
        <v>600000</v>
      </c>
      <c r="K30" s="13"/>
    </row>
    <row r="31" spans="1:11" ht="18" customHeight="1">
      <c r="A31" s="14"/>
      <c r="B31" s="14"/>
      <c r="C31" s="14"/>
      <c r="D31" s="52"/>
      <c r="E31" s="52"/>
      <c r="F31" s="52"/>
      <c r="G31" s="52"/>
      <c r="H31" s="52"/>
      <c r="I31" s="55"/>
      <c r="J31" s="52"/>
      <c r="K31" s="13"/>
    </row>
    <row r="32" spans="1:12" ht="18" customHeight="1">
      <c r="A32" s="9" t="s">
        <v>41</v>
      </c>
      <c r="B32" s="9" t="s">
        <v>22</v>
      </c>
      <c r="C32" s="9" t="s">
        <v>42</v>
      </c>
      <c r="D32" s="52">
        <v>100</v>
      </c>
      <c r="E32" s="52">
        <v>10000</v>
      </c>
      <c r="F32" s="52">
        <f>D32*E32</f>
        <v>1000000</v>
      </c>
      <c r="G32" s="52">
        <v>11000</v>
      </c>
      <c r="H32" s="52">
        <f>D32*G32</f>
        <v>1100000</v>
      </c>
      <c r="I32" s="53" t="s">
        <v>31</v>
      </c>
      <c r="J32" s="52">
        <f>H32-F32</f>
        <v>100000</v>
      </c>
      <c r="K32" s="13"/>
      <c r="L32" s="12"/>
    </row>
    <row r="33" spans="1:12" ht="18" customHeight="1">
      <c r="A33" s="9" t="s">
        <v>41</v>
      </c>
      <c r="B33" s="9" t="s">
        <v>22</v>
      </c>
      <c r="C33" s="9" t="s">
        <v>42</v>
      </c>
      <c r="D33" s="52">
        <v>100</v>
      </c>
      <c r="E33" s="52">
        <v>10000</v>
      </c>
      <c r="F33" s="52">
        <f>D33*E33</f>
        <v>1000000</v>
      </c>
      <c r="G33" s="52">
        <v>12000</v>
      </c>
      <c r="H33" s="52">
        <f>D33*G33</f>
        <v>1200000</v>
      </c>
      <c r="I33" s="53" t="s">
        <v>31</v>
      </c>
      <c r="J33" s="52">
        <f>H33-F33</f>
        <v>200000</v>
      </c>
      <c r="K33" s="13"/>
      <c r="L33" s="12"/>
    </row>
    <row r="34" spans="1:11" ht="18" customHeight="1">
      <c r="A34" s="8"/>
      <c r="B34" s="8"/>
      <c r="C34" s="8"/>
      <c r="D34" s="52">
        <f>SUM(D32:D33)</f>
        <v>200</v>
      </c>
      <c r="E34" s="52"/>
      <c r="F34" s="52">
        <f>SUM(F32:F33)</f>
        <v>2000000</v>
      </c>
      <c r="G34" s="52"/>
      <c r="H34" s="52">
        <f>SUM(H32:H33)</f>
        <v>2300000</v>
      </c>
      <c r="I34" s="54"/>
      <c r="J34" s="52">
        <f>SUM(J32:J33)</f>
        <v>300000</v>
      </c>
      <c r="K34" s="13" t="s">
        <v>32</v>
      </c>
    </row>
    <row r="35" spans="1:11" ht="18" customHeight="1">
      <c r="A35" s="8"/>
      <c r="B35" s="8"/>
      <c r="C35" s="8"/>
      <c r="D35" s="52"/>
      <c r="E35" s="52"/>
      <c r="F35" s="52"/>
      <c r="G35" s="52"/>
      <c r="H35" s="52"/>
      <c r="I35" s="54"/>
      <c r="J35" s="52"/>
      <c r="K35" s="13"/>
    </row>
    <row r="36" spans="1:12" ht="18" customHeight="1">
      <c r="A36" s="9" t="s">
        <v>45</v>
      </c>
      <c r="B36" s="9" t="s">
        <v>34</v>
      </c>
      <c r="C36" s="9" t="s">
        <v>46</v>
      </c>
      <c r="D36" s="52">
        <f>SUM(D34)</f>
        <v>200</v>
      </c>
      <c r="E36" s="52"/>
      <c r="F36" s="52">
        <f>SUM(F34)</f>
        <v>2000000</v>
      </c>
      <c r="G36" s="52"/>
      <c r="H36" s="52">
        <f>SUM(H34)</f>
        <v>2300000</v>
      </c>
      <c r="I36" s="53" t="s">
        <v>169</v>
      </c>
      <c r="J36" s="52">
        <f>SUM(J34)</f>
        <v>300000</v>
      </c>
      <c r="K36" s="13" t="s">
        <v>48</v>
      </c>
      <c r="L36" s="12"/>
    </row>
    <row r="37" spans="1:11" ht="18" customHeight="1">
      <c r="A37" s="8"/>
      <c r="B37" s="8"/>
      <c r="C37" s="8"/>
      <c r="D37" s="52"/>
      <c r="E37" s="52"/>
      <c r="F37" s="52"/>
      <c r="G37" s="52"/>
      <c r="H37" s="52"/>
      <c r="I37" s="54"/>
      <c r="J37" s="52"/>
      <c r="K37" s="13"/>
    </row>
    <row r="38" spans="1:11" ht="18" customHeight="1">
      <c r="A38" s="8"/>
      <c r="B38" s="8"/>
      <c r="C38" s="8"/>
      <c r="D38" s="56"/>
      <c r="E38" s="56"/>
      <c r="F38" s="56"/>
      <c r="G38" s="56"/>
      <c r="H38" s="56"/>
      <c r="I38" s="54"/>
      <c r="J38" s="56"/>
      <c r="K38" s="16"/>
    </row>
    <row r="39" spans="1:12" ht="18" customHeight="1">
      <c r="A39" s="9" t="s">
        <v>49</v>
      </c>
      <c r="B39" s="9" t="s">
        <v>22</v>
      </c>
      <c r="C39" s="9" t="s">
        <v>42</v>
      </c>
      <c r="D39" s="52">
        <v>100</v>
      </c>
      <c r="E39" s="52">
        <v>10000</v>
      </c>
      <c r="F39" s="52">
        <f>D39*E39</f>
        <v>1000000</v>
      </c>
      <c r="G39" s="52">
        <v>11000</v>
      </c>
      <c r="H39" s="52">
        <f>D39*G39</f>
        <v>1100000</v>
      </c>
      <c r="I39" s="53" t="s">
        <v>31</v>
      </c>
      <c r="J39" s="52">
        <f>H39-F39</f>
        <v>100000</v>
      </c>
      <c r="K39" s="13"/>
      <c r="L39" s="12"/>
    </row>
    <row r="40" spans="1:12" ht="18" customHeight="1">
      <c r="A40" s="9" t="s">
        <v>49</v>
      </c>
      <c r="B40" s="9" t="s">
        <v>22</v>
      </c>
      <c r="C40" s="9" t="s">
        <v>42</v>
      </c>
      <c r="D40" s="52">
        <v>100</v>
      </c>
      <c r="E40" s="52">
        <v>10000</v>
      </c>
      <c r="F40" s="52">
        <f>D40*E40</f>
        <v>1000000</v>
      </c>
      <c r="G40" s="52">
        <v>12000</v>
      </c>
      <c r="H40" s="52">
        <f>D40*G40</f>
        <v>1200000</v>
      </c>
      <c r="I40" s="53" t="s">
        <v>31</v>
      </c>
      <c r="J40" s="52">
        <f>H40-F40</f>
        <v>200000</v>
      </c>
      <c r="K40" s="13"/>
      <c r="L40" s="12"/>
    </row>
    <row r="41" spans="1:11" ht="18" customHeight="1">
      <c r="A41" s="8"/>
      <c r="B41" s="8"/>
      <c r="C41" s="8"/>
      <c r="D41" s="52">
        <f>SUM(D39:D40)</f>
        <v>200</v>
      </c>
      <c r="E41" s="52"/>
      <c r="F41" s="52">
        <f>SUM(F39:F40)</f>
        <v>2000000</v>
      </c>
      <c r="G41" s="52"/>
      <c r="H41" s="52">
        <f>SUM(H39:H40)</f>
        <v>2300000</v>
      </c>
      <c r="I41" s="54"/>
      <c r="J41" s="52">
        <f>SUM(J39:J40)</f>
        <v>300000</v>
      </c>
      <c r="K41" s="13" t="s">
        <v>51</v>
      </c>
    </row>
    <row r="42" spans="1:11" ht="18" customHeight="1">
      <c r="A42" s="8"/>
      <c r="B42" s="8"/>
      <c r="C42" s="8"/>
      <c r="D42" s="52"/>
      <c r="E42" s="52"/>
      <c r="F42" s="52"/>
      <c r="G42" s="52"/>
      <c r="H42" s="52"/>
      <c r="I42" s="54"/>
      <c r="J42" s="52"/>
      <c r="K42" s="16"/>
    </row>
    <row r="43" spans="1:12" ht="18" customHeight="1">
      <c r="A43" s="9" t="s">
        <v>52</v>
      </c>
      <c r="B43" s="9" t="s">
        <v>34</v>
      </c>
      <c r="C43" s="9" t="s">
        <v>46</v>
      </c>
      <c r="D43" s="52">
        <f>SUM(D41)</f>
        <v>200</v>
      </c>
      <c r="E43" s="52"/>
      <c r="F43" s="52">
        <f>SUM(F41)</f>
        <v>2000000</v>
      </c>
      <c r="G43" s="52"/>
      <c r="H43" s="52">
        <f>SUM(H41)</f>
        <v>2300000</v>
      </c>
      <c r="I43" s="53" t="s">
        <v>169</v>
      </c>
      <c r="J43" s="52">
        <f>SUM(J41)</f>
        <v>300000</v>
      </c>
      <c r="K43" s="13" t="s">
        <v>53</v>
      </c>
      <c r="L43" s="12"/>
    </row>
    <row r="44" spans="1:12" ht="18" customHeight="1">
      <c r="A44" s="9"/>
      <c r="B44" s="9"/>
      <c r="C44" s="9"/>
      <c r="D44" s="52"/>
      <c r="E44" s="52"/>
      <c r="F44" s="52"/>
      <c r="G44" s="52"/>
      <c r="H44" s="52"/>
      <c r="I44" s="53"/>
      <c r="J44" s="52"/>
      <c r="K44" s="13"/>
      <c r="L44" s="12"/>
    </row>
    <row r="45" spans="1:12" ht="18" customHeight="1">
      <c r="A45" s="150" t="s">
        <v>54</v>
      </c>
      <c r="B45" s="151"/>
      <c r="C45" s="9"/>
      <c r="D45" s="52">
        <f>SUM(D43,D36)</f>
        <v>400</v>
      </c>
      <c r="E45" s="52"/>
      <c r="F45" s="52">
        <f>SUM(F43,F36)</f>
        <v>4000000</v>
      </c>
      <c r="G45" s="52"/>
      <c r="H45" s="52">
        <f>SUM(H43,H36)</f>
        <v>4600000</v>
      </c>
      <c r="I45" s="55"/>
      <c r="J45" s="52">
        <f>SUM(J43,J36)</f>
        <v>600000</v>
      </c>
      <c r="K45" s="13"/>
      <c r="L45" s="12"/>
    </row>
    <row r="46" spans="1:11" ht="18" customHeight="1" thickBot="1">
      <c r="A46" s="8"/>
      <c r="B46" s="8"/>
      <c r="C46" s="8"/>
      <c r="D46" s="56"/>
      <c r="E46" s="56"/>
      <c r="F46" s="56"/>
      <c r="G46" s="56"/>
      <c r="H46" s="56"/>
      <c r="I46" s="54"/>
      <c r="J46" s="57"/>
      <c r="K46" s="16"/>
    </row>
    <row r="47" spans="1:11" ht="18" customHeight="1" thickBot="1">
      <c r="A47" s="150" t="s">
        <v>56</v>
      </c>
      <c r="B47" s="151"/>
      <c r="C47" s="14"/>
      <c r="D47" s="52"/>
      <c r="E47" s="52"/>
      <c r="F47" s="52"/>
      <c r="G47" s="52"/>
      <c r="H47" s="52"/>
      <c r="I47" s="58"/>
      <c r="J47" s="59">
        <f>SUM(J30,J45)</f>
        <v>1200000</v>
      </c>
      <c r="K47" s="21"/>
    </row>
    <row r="48" spans="1:12" ht="18" customHeight="1" thickBot="1">
      <c r="A48" s="152" t="s">
        <v>57</v>
      </c>
      <c r="B48" s="152"/>
      <c r="C48" s="152"/>
      <c r="D48" s="52"/>
      <c r="E48" s="52"/>
      <c r="F48" s="52"/>
      <c r="G48" s="52"/>
      <c r="H48" s="52"/>
      <c r="I48" s="60" t="s">
        <v>169</v>
      </c>
      <c r="J48" s="59">
        <f>SUM(J47)</f>
        <v>1200000</v>
      </c>
      <c r="K48" s="23"/>
      <c r="L48" s="12"/>
    </row>
    <row r="49" spans="1:11" ht="13.5">
      <c r="A49" s="24"/>
      <c r="B49" s="24"/>
      <c r="C49" s="24"/>
      <c r="D49" s="24"/>
      <c r="E49" s="24"/>
      <c r="F49" s="24"/>
      <c r="G49" s="24"/>
      <c r="H49" s="24"/>
      <c r="I49" s="24"/>
      <c r="J49" s="24"/>
      <c r="K49" s="24"/>
    </row>
    <row r="50" spans="1:2" ht="13.5">
      <c r="A50" s="25" t="s">
        <v>60</v>
      </c>
      <c r="B50" s="25" t="s">
        <v>58</v>
      </c>
    </row>
    <row r="51" spans="1:11" ht="43.5" customHeight="1">
      <c r="A51" s="149" t="s">
        <v>167</v>
      </c>
      <c r="B51" s="149"/>
      <c r="C51" s="149"/>
      <c r="D51" s="149"/>
      <c r="E51" s="149"/>
      <c r="F51" s="149"/>
      <c r="G51" s="149"/>
      <c r="H51" s="149"/>
      <c r="I51" s="149"/>
      <c r="J51" s="149"/>
      <c r="K51" s="149"/>
    </row>
    <row r="52" spans="1:11" ht="26.25" customHeight="1">
      <c r="A52" s="149" t="s">
        <v>170</v>
      </c>
      <c r="B52" s="149"/>
      <c r="C52" s="149"/>
      <c r="D52" s="149"/>
      <c r="E52" s="149"/>
      <c r="F52" s="149"/>
      <c r="G52" s="149"/>
      <c r="H52" s="149"/>
      <c r="I52" s="149"/>
      <c r="J52" s="149"/>
      <c r="K52" s="149"/>
    </row>
    <row r="53" spans="1:11" ht="13.5">
      <c r="A53" s="149" t="s">
        <v>62</v>
      </c>
      <c r="B53" s="149"/>
      <c r="C53" s="149"/>
      <c r="D53" s="149"/>
      <c r="E53" s="149"/>
      <c r="F53" s="149"/>
      <c r="G53" s="149"/>
      <c r="H53" s="149"/>
      <c r="I53" s="149"/>
      <c r="J53" s="149"/>
      <c r="K53" s="149"/>
    </row>
    <row r="54" ht="13.5">
      <c r="A54" s="1" t="s">
        <v>63</v>
      </c>
    </row>
  </sheetData>
  <mergeCells count="22">
    <mergeCell ref="I17:I18"/>
    <mergeCell ref="J17:J18"/>
    <mergeCell ref="K17:K18"/>
    <mergeCell ref="H17:H18"/>
    <mergeCell ref="I2:K2"/>
    <mergeCell ref="A4:K4"/>
    <mergeCell ref="A7:B7"/>
    <mergeCell ref="A13:K13"/>
    <mergeCell ref="A30:C30"/>
    <mergeCell ref="E17:E18"/>
    <mergeCell ref="F17:F18"/>
    <mergeCell ref="G17:G18"/>
    <mergeCell ref="A17:A18"/>
    <mergeCell ref="B17:B18"/>
    <mergeCell ref="C17:C18"/>
    <mergeCell ref="D17:D18"/>
    <mergeCell ref="A45:B45"/>
    <mergeCell ref="A53:K53"/>
    <mergeCell ref="A47:B47"/>
    <mergeCell ref="A48:C48"/>
    <mergeCell ref="A51:K51"/>
    <mergeCell ref="A52:K52"/>
  </mergeCells>
  <printOptions horizontalCentered="1" verticalCentered="1"/>
  <pageMargins left="0.7874015748031497" right="0.3937007874015748" top="0.5905511811023623" bottom="0.5905511811023623"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tabSelected="1" workbookViewId="0" topLeftCell="A1">
      <selection activeCell="D11" sqref="D11"/>
    </sheetView>
  </sheetViews>
  <sheetFormatPr defaultColWidth="9.00390625" defaultRowHeight="13.5"/>
  <cols>
    <col min="1" max="1" width="9.875" style="1" customWidth="1"/>
    <col min="2" max="2" width="8.00390625" style="1" customWidth="1"/>
    <col min="3" max="3" width="4.875" style="1" customWidth="1"/>
    <col min="4" max="4" width="8.625" style="1" customWidth="1"/>
    <col min="5" max="8" width="10.625" style="1" customWidth="1"/>
    <col min="9" max="9" width="12.375" style="1" customWidth="1"/>
    <col min="10" max="11" width="10.625" style="1" customWidth="1"/>
    <col min="12" max="12" width="12.875" style="1" customWidth="1"/>
    <col min="13" max="14" width="13.75390625" style="1" customWidth="1"/>
    <col min="15" max="16384" width="9.00390625" style="1" customWidth="1"/>
  </cols>
  <sheetData>
    <row r="1" spans="1:12" ht="13.5">
      <c r="A1" s="1" t="s">
        <v>0</v>
      </c>
      <c r="L1" s="2" t="s">
        <v>64</v>
      </c>
    </row>
    <row r="2" spans="9:12" ht="13.5">
      <c r="I2" s="2"/>
      <c r="J2" s="163" t="s">
        <v>2</v>
      </c>
      <c r="K2" s="163"/>
      <c r="L2" s="163"/>
    </row>
    <row r="4" spans="1:12" ht="18.75">
      <c r="A4" s="164" t="s">
        <v>65</v>
      </c>
      <c r="B4" s="164"/>
      <c r="C4" s="164"/>
      <c r="D4" s="164"/>
      <c r="E4" s="164"/>
      <c r="F4" s="164"/>
      <c r="G4" s="164"/>
      <c r="H4" s="164"/>
      <c r="I4" s="164"/>
      <c r="J4" s="164"/>
      <c r="K4" s="164"/>
      <c r="L4" s="164"/>
    </row>
    <row r="7" spans="1:3" ht="13.5">
      <c r="A7" s="165" t="s">
        <v>295</v>
      </c>
      <c r="B7" s="165"/>
      <c r="C7" s="1" t="s">
        <v>165</v>
      </c>
    </row>
    <row r="9" spans="8:12" ht="13.5">
      <c r="H9" s="2"/>
      <c r="I9" s="36" t="s">
        <v>297</v>
      </c>
      <c r="J9" s="3"/>
      <c r="K9" s="3"/>
      <c r="L9" s="50"/>
    </row>
    <row r="10" spans="9:12" ht="14.25" customHeight="1">
      <c r="I10" s="61" t="s">
        <v>4</v>
      </c>
      <c r="J10" s="4"/>
      <c r="K10" s="4"/>
      <c r="L10" s="51" t="s">
        <v>111</v>
      </c>
    </row>
    <row r="11" spans="7:12" ht="13.5">
      <c r="G11" s="25"/>
      <c r="I11" s="49" t="s">
        <v>5</v>
      </c>
      <c r="J11" s="3"/>
      <c r="K11" s="3"/>
      <c r="L11" s="51"/>
    </row>
    <row r="12" ht="14.25" customHeight="1"/>
    <row r="13" spans="1:12" ht="28.5" customHeight="1">
      <c r="A13" s="166" t="s">
        <v>66</v>
      </c>
      <c r="B13" s="166"/>
      <c r="C13" s="166"/>
      <c r="D13" s="166"/>
      <c r="E13" s="166"/>
      <c r="F13" s="166"/>
      <c r="G13" s="166"/>
      <c r="H13" s="166"/>
      <c r="I13" s="166"/>
      <c r="J13" s="166"/>
      <c r="K13" s="166"/>
      <c r="L13" s="166"/>
    </row>
    <row r="14" spans="2:12" s="5" customFormat="1" ht="13.5">
      <c r="B14" s="48" t="s">
        <v>7</v>
      </c>
      <c r="C14" s="6"/>
      <c r="D14" s="6"/>
      <c r="E14" s="6"/>
      <c r="F14" s="6"/>
      <c r="G14" s="6"/>
      <c r="H14" s="6"/>
      <c r="I14" s="6"/>
      <c r="J14" s="6"/>
      <c r="K14" s="6"/>
      <c r="L14" s="6"/>
    </row>
    <row r="15" spans="1:12" ht="13.5">
      <c r="A15" s="7" t="s">
        <v>8</v>
      </c>
      <c r="B15" s="7"/>
      <c r="C15" s="7"/>
      <c r="D15" s="7"/>
      <c r="E15" s="7"/>
      <c r="F15" s="7"/>
      <c r="G15" s="7"/>
      <c r="H15" s="7"/>
      <c r="I15" s="7"/>
      <c r="J15" s="7"/>
      <c r="K15" s="7"/>
      <c r="L15" s="7"/>
    </row>
    <row r="16" ht="6.75" customHeight="1"/>
    <row r="17" spans="1:12" ht="15" customHeight="1">
      <c r="A17" s="159" t="s">
        <v>9</v>
      </c>
      <c r="B17" s="161" t="s">
        <v>10</v>
      </c>
      <c r="C17" s="161" t="s">
        <v>11</v>
      </c>
      <c r="D17" s="157" t="s">
        <v>12</v>
      </c>
      <c r="E17" s="154" t="s">
        <v>13</v>
      </c>
      <c r="F17" s="156" t="s">
        <v>14</v>
      </c>
      <c r="G17" s="157" t="s">
        <v>15</v>
      </c>
      <c r="H17" s="157" t="s">
        <v>16</v>
      </c>
      <c r="I17" s="154" t="s">
        <v>67</v>
      </c>
      <c r="J17" s="156" t="s">
        <v>17</v>
      </c>
      <c r="K17" s="156" t="s">
        <v>18</v>
      </c>
      <c r="L17" s="161" t="s">
        <v>19</v>
      </c>
    </row>
    <row r="18" spans="1:12" ht="15" customHeight="1" thickBot="1">
      <c r="A18" s="160"/>
      <c r="B18" s="162"/>
      <c r="C18" s="162"/>
      <c r="D18" s="158"/>
      <c r="E18" s="155"/>
      <c r="F18" s="155"/>
      <c r="G18" s="158"/>
      <c r="H18" s="158"/>
      <c r="I18" s="155"/>
      <c r="J18" s="167"/>
      <c r="K18" s="167"/>
      <c r="L18" s="162"/>
    </row>
    <row r="19" spans="1:12" ht="18" customHeight="1" thickTop="1">
      <c r="A19" s="8" t="s">
        <v>20</v>
      </c>
      <c r="B19" s="8"/>
      <c r="C19" s="8"/>
      <c r="D19" s="8"/>
      <c r="E19" s="8"/>
      <c r="F19" s="8"/>
      <c r="G19" s="8"/>
      <c r="H19" s="8"/>
      <c r="I19" s="8"/>
      <c r="J19" s="8"/>
      <c r="K19" s="8"/>
      <c r="L19" s="8"/>
    </row>
    <row r="20" spans="1:13" ht="18" customHeight="1">
      <c r="A20" s="9" t="s">
        <v>21</v>
      </c>
      <c r="B20" s="9" t="s">
        <v>68</v>
      </c>
      <c r="C20" s="9" t="s">
        <v>69</v>
      </c>
      <c r="D20" s="10" t="s">
        <v>70</v>
      </c>
      <c r="E20" s="10" t="s">
        <v>71</v>
      </c>
      <c r="F20" s="10" t="s">
        <v>72</v>
      </c>
      <c r="G20" s="10" t="s">
        <v>71</v>
      </c>
      <c r="H20" s="10" t="s">
        <v>72</v>
      </c>
      <c r="I20" s="9" t="s">
        <v>73</v>
      </c>
      <c r="J20" s="9" t="s">
        <v>24</v>
      </c>
      <c r="K20" s="10" t="s">
        <v>25</v>
      </c>
      <c r="L20" s="11"/>
      <c r="M20" s="12"/>
    </row>
    <row r="21" spans="1:13" ht="18" customHeight="1">
      <c r="A21" s="9" t="s">
        <v>21</v>
      </c>
      <c r="B21" s="9" t="s">
        <v>68</v>
      </c>
      <c r="C21" s="9" t="s">
        <v>69</v>
      </c>
      <c r="D21" s="10" t="s">
        <v>70</v>
      </c>
      <c r="E21" s="10" t="s">
        <v>71</v>
      </c>
      <c r="F21" s="10" t="s">
        <v>72</v>
      </c>
      <c r="G21" s="10" t="s">
        <v>71</v>
      </c>
      <c r="H21" s="10" t="s">
        <v>72</v>
      </c>
      <c r="I21" s="9" t="s">
        <v>73</v>
      </c>
      <c r="J21" s="9" t="s">
        <v>24</v>
      </c>
      <c r="K21" s="10" t="s">
        <v>25</v>
      </c>
      <c r="L21" s="11"/>
      <c r="M21" s="12"/>
    </row>
    <row r="22" spans="1:12" ht="18" customHeight="1">
      <c r="A22" s="8"/>
      <c r="B22" s="8"/>
      <c r="C22" s="8"/>
      <c r="D22" s="10" t="s">
        <v>26</v>
      </c>
      <c r="E22" s="10" t="s">
        <v>27</v>
      </c>
      <c r="F22" s="10" t="s">
        <v>29</v>
      </c>
      <c r="G22" s="10" t="s">
        <v>27</v>
      </c>
      <c r="H22" s="10" t="s">
        <v>29</v>
      </c>
      <c r="I22" s="8"/>
      <c r="J22" s="8"/>
      <c r="K22" s="10" t="s">
        <v>29</v>
      </c>
      <c r="L22" s="13" t="s">
        <v>30</v>
      </c>
    </row>
    <row r="23" spans="1:12" ht="18" customHeight="1">
      <c r="A23" s="14"/>
      <c r="B23" s="14"/>
      <c r="C23" s="14"/>
      <c r="D23" s="10"/>
      <c r="E23" s="10"/>
      <c r="F23" s="10"/>
      <c r="G23" s="10"/>
      <c r="H23" s="10"/>
      <c r="I23" s="14"/>
      <c r="J23" s="14"/>
      <c r="K23" s="10"/>
      <c r="L23" s="13"/>
    </row>
    <row r="24" spans="1:13" ht="18" customHeight="1">
      <c r="A24" s="9" t="s">
        <v>21</v>
      </c>
      <c r="B24" s="9" t="s">
        <v>68</v>
      </c>
      <c r="C24" s="9" t="s">
        <v>69</v>
      </c>
      <c r="D24" s="10" t="s">
        <v>70</v>
      </c>
      <c r="E24" s="10" t="s">
        <v>71</v>
      </c>
      <c r="F24" s="10" t="s">
        <v>72</v>
      </c>
      <c r="G24" s="10" t="s">
        <v>71</v>
      </c>
      <c r="H24" s="10" t="s">
        <v>72</v>
      </c>
      <c r="I24" s="9" t="s">
        <v>73</v>
      </c>
      <c r="J24" s="9" t="s">
        <v>31</v>
      </c>
      <c r="K24" s="10" t="s">
        <v>25</v>
      </c>
      <c r="L24" s="13"/>
      <c r="M24" s="12"/>
    </row>
    <row r="25" spans="1:13" ht="18" customHeight="1">
      <c r="A25" s="9" t="s">
        <v>21</v>
      </c>
      <c r="B25" s="9" t="s">
        <v>68</v>
      </c>
      <c r="C25" s="9" t="s">
        <v>69</v>
      </c>
      <c r="D25" s="10" t="s">
        <v>70</v>
      </c>
      <c r="E25" s="10" t="s">
        <v>71</v>
      </c>
      <c r="F25" s="10" t="s">
        <v>72</v>
      </c>
      <c r="G25" s="10" t="s">
        <v>71</v>
      </c>
      <c r="H25" s="10" t="s">
        <v>72</v>
      </c>
      <c r="I25" s="9" t="s">
        <v>73</v>
      </c>
      <c r="J25" s="9" t="s">
        <v>31</v>
      </c>
      <c r="K25" s="10" t="s">
        <v>25</v>
      </c>
      <c r="L25" s="13"/>
      <c r="M25" s="12"/>
    </row>
    <row r="26" spans="1:12" ht="18" customHeight="1">
      <c r="A26" s="8"/>
      <c r="B26" s="8"/>
      <c r="C26" s="8"/>
      <c r="D26" s="10" t="s">
        <v>26</v>
      </c>
      <c r="E26" s="10" t="s">
        <v>27</v>
      </c>
      <c r="F26" s="10" t="s">
        <v>29</v>
      </c>
      <c r="G26" s="10" t="s">
        <v>27</v>
      </c>
      <c r="H26" s="10" t="s">
        <v>29</v>
      </c>
      <c r="I26" s="8"/>
      <c r="J26" s="8"/>
      <c r="K26" s="10" t="s">
        <v>29</v>
      </c>
      <c r="L26" s="13" t="s">
        <v>32</v>
      </c>
    </row>
    <row r="27" spans="1:12" ht="18" customHeight="1">
      <c r="A27" s="14"/>
      <c r="B27" s="14"/>
      <c r="C27" s="14"/>
      <c r="D27" s="10"/>
      <c r="E27" s="10"/>
      <c r="F27" s="10"/>
      <c r="G27" s="10"/>
      <c r="H27" s="10"/>
      <c r="I27" s="14"/>
      <c r="J27" s="14"/>
      <c r="K27" s="10"/>
      <c r="L27" s="13"/>
    </row>
    <row r="28" spans="1:13" ht="18" customHeight="1">
      <c r="A28" s="9" t="s">
        <v>33</v>
      </c>
      <c r="B28" s="9" t="s">
        <v>34</v>
      </c>
      <c r="C28" s="9" t="s">
        <v>35</v>
      </c>
      <c r="D28" s="10" t="s">
        <v>36</v>
      </c>
      <c r="E28" s="10" t="s">
        <v>27</v>
      </c>
      <c r="F28" s="10" t="s">
        <v>25</v>
      </c>
      <c r="G28" s="10" t="s">
        <v>27</v>
      </c>
      <c r="H28" s="10" t="s">
        <v>25</v>
      </c>
      <c r="I28" s="9" t="s">
        <v>37</v>
      </c>
      <c r="J28" s="9" t="s">
        <v>37</v>
      </c>
      <c r="K28" s="10" t="s">
        <v>29</v>
      </c>
      <c r="L28" s="13" t="s">
        <v>38</v>
      </c>
      <c r="M28" s="12"/>
    </row>
    <row r="29" spans="1:12" ht="18" customHeight="1">
      <c r="A29" s="14"/>
      <c r="B29" s="14"/>
      <c r="C29" s="14"/>
      <c r="D29" s="10"/>
      <c r="E29" s="10"/>
      <c r="F29" s="10"/>
      <c r="G29" s="10"/>
      <c r="H29" s="10"/>
      <c r="I29" s="14"/>
      <c r="J29" s="14"/>
      <c r="K29" s="10"/>
      <c r="L29" s="13"/>
    </row>
    <row r="30" spans="1:12" ht="18" customHeight="1">
      <c r="A30" s="150" t="s">
        <v>39</v>
      </c>
      <c r="B30" s="153"/>
      <c r="C30" s="151"/>
      <c r="D30" s="10"/>
      <c r="E30" s="10"/>
      <c r="F30" s="10" t="s">
        <v>40</v>
      </c>
      <c r="G30" s="10"/>
      <c r="H30" s="10" t="s">
        <v>40</v>
      </c>
      <c r="I30" s="14"/>
      <c r="J30" s="14"/>
      <c r="K30" s="10" t="s">
        <v>40</v>
      </c>
      <c r="L30" s="13"/>
    </row>
    <row r="31" spans="1:12" ht="18" customHeight="1">
      <c r="A31" s="14"/>
      <c r="B31" s="14"/>
      <c r="C31" s="14"/>
      <c r="D31" s="10"/>
      <c r="E31" s="10"/>
      <c r="F31" s="10"/>
      <c r="G31" s="10"/>
      <c r="H31" s="10"/>
      <c r="I31" s="14"/>
      <c r="J31" s="14"/>
      <c r="K31" s="10"/>
      <c r="L31" s="13"/>
    </row>
    <row r="32" spans="1:13" ht="18" customHeight="1">
      <c r="A32" s="9" t="s">
        <v>41</v>
      </c>
      <c r="B32" s="9" t="s">
        <v>68</v>
      </c>
      <c r="C32" s="9" t="s">
        <v>74</v>
      </c>
      <c r="D32" s="10" t="s">
        <v>75</v>
      </c>
      <c r="E32" s="10" t="s">
        <v>76</v>
      </c>
      <c r="F32" s="10" t="s">
        <v>71</v>
      </c>
      <c r="G32" s="10" t="s">
        <v>76</v>
      </c>
      <c r="H32" s="10" t="s">
        <v>71</v>
      </c>
      <c r="I32" s="9" t="s">
        <v>77</v>
      </c>
      <c r="J32" s="9" t="s">
        <v>31</v>
      </c>
      <c r="K32" s="10" t="s">
        <v>27</v>
      </c>
      <c r="L32" s="13"/>
      <c r="M32" s="12"/>
    </row>
    <row r="33" spans="1:13" ht="18" customHeight="1">
      <c r="A33" s="9" t="s">
        <v>41</v>
      </c>
      <c r="B33" s="9" t="s">
        <v>68</v>
      </c>
      <c r="C33" s="9" t="s">
        <v>74</v>
      </c>
      <c r="D33" s="10" t="s">
        <v>75</v>
      </c>
      <c r="E33" s="10" t="s">
        <v>76</v>
      </c>
      <c r="F33" s="10" t="s">
        <v>71</v>
      </c>
      <c r="G33" s="10" t="s">
        <v>76</v>
      </c>
      <c r="H33" s="10" t="s">
        <v>71</v>
      </c>
      <c r="I33" s="9" t="s">
        <v>77</v>
      </c>
      <c r="J33" s="9" t="s">
        <v>31</v>
      </c>
      <c r="K33" s="10" t="s">
        <v>27</v>
      </c>
      <c r="L33" s="13"/>
      <c r="M33" s="12"/>
    </row>
    <row r="34" spans="1:12" ht="18" customHeight="1">
      <c r="A34" s="8"/>
      <c r="B34" s="8"/>
      <c r="C34" s="8"/>
      <c r="D34" s="10" t="s">
        <v>43</v>
      </c>
      <c r="E34" s="10" t="s">
        <v>44</v>
      </c>
      <c r="F34" s="10" t="s">
        <v>25</v>
      </c>
      <c r="G34" s="10" t="s">
        <v>44</v>
      </c>
      <c r="H34" s="10" t="s">
        <v>25</v>
      </c>
      <c r="I34" s="8"/>
      <c r="J34" s="8"/>
      <c r="K34" s="10" t="s">
        <v>25</v>
      </c>
      <c r="L34" s="13" t="s">
        <v>32</v>
      </c>
    </row>
    <row r="35" spans="1:12" ht="18" customHeight="1">
      <c r="A35" s="8"/>
      <c r="B35" s="8"/>
      <c r="C35" s="8"/>
      <c r="D35" s="10"/>
      <c r="E35" s="10"/>
      <c r="F35" s="10"/>
      <c r="G35" s="10"/>
      <c r="H35" s="10"/>
      <c r="I35" s="8"/>
      <c r="J35" s="8"/>
      <c r="K35" s="10"/>
      <c r="L35" s="13"/>
    </row>
    <row r="36" spans="1:13" ht="18" customHeight="1">
      <c r="A36" s="9" t="s">
        <v>45</v>
      </c>
      <c r="B36" s="9" t="s">
        <v>34</v>
      </c>
      <c r="C36" s="9" t="s">
        <v>46</v>
      </c>
      <c r="D36" s="10" t="s">
        <v>47</v>
      </c>
      <c r="E36" s="10" t="s">
        <v>44</v>
      </c>
      <c r="F36" s="10" t="s">
        <v>27</v>
      </c>
      <c r="G36" s="10" t="s">
        <v>44</v>
      </c>
      <c r="H36" s="10" t="s">
        <v>27</v>
      </c>
      <c r="I36" s="9" t="s">
        <v>37</v>
      </c>
      <c r="J36" s="9" t="s">
        <v>37</v>
      </c>
      <c r="K36" s="10" t="s">
        <v>27</v>
      </c>
      <c r="L36" s="13" t="s">
        <v>48</v>
      </c>
      <c r="M36" s="12"/>
    </row>
    <row r="37" spans="1:12" ht="18" customHeight="1">
      <c r="A37" s="8"/>
      <c r="B37" s="8"/>
      <c r="C37" s="8"/>
      <c r="D37" s="10"/>
      <c r="E37" s="10"/>
      <c r="F37" s="10"/>
      <c r="G37" s="10"/>
      <c r="H37" s="10"/>
      <c r="I37" s="8"/>
      <c r="J37" s="8"/>
      <c r="K37" s="10"/>
      <c r="L37" s="13"/>
    </row>
    <row r="38" spans="1:12" ht="18" customHeight="1">
      <c r="A38" s="8"/>
      <c r="B38" s="8"/>
      <c r="C38" s="8"/>
      <c r="D38" s="15"/>
      <c r="E38" s="15"/>
      <c r="F38" s="15"/>
      <c r="G38" s="15"/>
      <c r="H38" s="15"/>
      <c r="I38" s="8"/>
      <c r="J38" s="8"/>
      <c r="K38" s="15"/>
      <c r="L38" s="16"/>
    </row>
    <row r="39" spans="1:13" ht="18" customHeight="1">
      <c r="A39" s="9" t="s">
        <v>49</v>
      </c>
      <c r="B39" s="9" t="s">
        <v>68</v>
      </c>
      <c r="C39" s="9" t="s">
        <v>74</v>
      </c>
      <c r="D39" s="10" t="s">
        <v>75</v>
      </c>
      <c r="E39" s="10" t="s">
        <v>76</v>
      </c>
      <c r="F39" s="10" t="s">
        <v>71</v>
      </c>
      <c r="G39" s="10" t="s">
        <v>76</v>
      </c>
      <c r="H39" s="10" t="s">
        <v>71</v>
      </c>
      <c r="I39" s="9" t="s">
        <v>78</v>
      </c>
      <c r="J39" s="9" t="s">
        <v>50</v>
      </c>
      <c r="K39" s="10" t="s">
        <v>27</v>
      </c>
      <c r="L39" s="13"/>
      <c r="M39" s="12"/>
    </row>
    <row r="40" spans="1:13" ht="18" customHeight="1">
      <c r="A40" s="9" t="s">
        <v>49</v>
      </c>
      <c r="B40" s="9" t="s">
        <v>68</v>
      </c>
      <c r="C40" s="9" t="s">
        <v>74</v>
      </c>
      <c r="D40" s="10" t="s">
        <v>75</v>
      </c>
      <c r="E40" s="10" t="s">
        <v>76</v>
      </c>
      <c r="F40" s="10" t="s">
        <v>71</v>
      </c>
      <c r="G40" s="10" t="s">
        <v>76</v>
      </c>
      <c r="H40" s="10" t="s">
        <v>71</v>
      </c>
      <c r="I40" s="9" t="s">
        <v>78</v>
      </c>
      <c r="J40" s="9" t="s">
        <v>50</v>
      </c>
      <c r="K40" s="10" t="s">
        <v>27</v>
      </c>
      <c r="L40" s="13"/>
      <c r="M40" s="12"/>
    </row>
    <row r="41" spans="1:12" ht="18" customHeight="1">
      <c r="A41" s="8"/>
      <c r="B41" s="8"/>
      <c r="C41" s="8"/>
      <c r="D41" s="10" t="s">
        <v>43</v>
      </c>
      <c r="E41" s="10" t="s">
        <v>44</v>
      </c>
      <c r="F41" s="10" t="s">
        <v>25</v>
      </c>
      <c r="G41" s="10" t="s">
        <v>44</v>
      </c>
      <c r="H41" s="10" t="s">
        <v>25</v>
      </c>
      <c r="I41" s="8"/>
      <c r="J41" s="8"/>
      <c r="K41" s="10" t="s">
        <v>25</v>
      </c>
      <c r="L41" s="13" t="s">
        <v>51</v>
      </c>
    </row>
    <row r="42" spans="1:12" ht="18" customHeight="1">
      <c r="A42" s="8"/>
      <c r="B42" s="8"/>
      <c r="C42" s="8"/>
      <c r="D42" s="15"/>
      <c r="E42" s="15"/>
      <c r="F42" s="15"/>
      <c r="G42" s="15"/>
      <c r="H42" s="15"/>
      <c r="I42" s="8"/>
      <c r="J42" s="8"/>
      <c r="K42" s="15"/>
      <c r="L42" s="16"/>
    </row>
    <row r="43" spans="1:13" ht="18" customHeight="1">
      <c r="A43" s="9" t="s">
        <v>52</v>
      </c>
      <c r="B43" s="9" t="s">
        <v>34</v>
      </c>
      <c r="C43" s="9" t="s">
        <v>46</v>
      </c>
      <c r="D43" s="10" t="s">
        <v>47</v>
      </c>
      <c r="E43" s="10" t="s">
        <v>44</v>
      </c>
      <c r="F43" s="10" t="s">
        <v>27</v>
      </c>
      <c r="G43" s="10" t="s">
        <v>44</v>
      </c>
      <c r="H43" s="10" t="s">
        <v>27</v>
      </c>
      <c r="I43" s="9" t="s">
        <v>37</v>
      </c>
      <c r="J43" s="9" t="s">
        <v>37</v>
      </c>
      <c r="K43" s="10" t="s">
        <v>27</v>
      </c>
      <c r="L43" s="13" t="s">
        <v>53</v>
      </c>
      <c r="M43" s="12"/>
    </row>
    <row r="44" spans="1:13" ht="18" customHeight="1">
      <c r="A44" s="9"/>
      <c r="B44" s="9"/>
      <c r="C44" s="9"/>
      <c r="D44" s="10"/>
      <c r="E44" s="10"/>
      <c r="F44" s="10"/>
      <c r="G44" s="10"/>
      <c r="H44" s="10"/>
      <c r="I44" s="9"/>
      <c r="J44" s="9"/>
      <c r="K44" s="10"/>
      <c r="L44" s="13"/>
      <c r="M44" s="12"/>
    </row>
    <row r="45" spans="1:13" ht="18" customHeight="1">
      <c r="A45" s="150" t="s">
        <v>54</v>
      </c>
      <c r="B45" s="151"/>
      <c r="C45" s="9"/>
      <c r="D45" s="10"/>
      <c r="E45" s="10"/>
      <c r="F45" s="10" t="s">
        <v>55</v>
      </c>
      <c r="G45" s="10"/>
      <c r="H45" s="10" t="s">
        <v>55</v>
      </c>
      <c r="I45" s="14"/>
      <c r="J45" s="14"/>
      <c r="K45" s="10" t="s">
        <v>55</v>
      </c>
      <c r="L45" s="13"/>
      <c r="M45" s="12"/>
    </row>
    <row r="46" spans="1:12" ht="18" customHeight="1" thickBot="1">
      <c r="A46" s="8"/>
      <c r="B46" s="8"/>
      <c r="C46" s="8"/>
      <c r="D46" s="15"/>
      <c r="E46" s="15"/>
      <c r="F46" s="15"/>
      <c r="G46" s="15"/>
      <c r="H46" s="15"/>
      <c r="I46" s="8"/>
      <c r="J46" s="8"/>
      <c r="K46" s="17"/>
      <c r="L46" s="16"/>
    </row>
    <row r="47" spans="1:12" ht="18" customHeight="1" thickBot="1">
      <c r="A47" s="150" t="s">
        <v>56</v>
      </c>
      <c r="B47" s="151"/>
      <c r="C47" s="14"/>
      <c r="D47" s="18"/>
      <c r="E47" s="18"/>
      <c r="F47" s="18"/>
      <c r="G47" s="18"/>
      <c r="H47" s="18"/>
      <c r="I47" s="14"/>
      <c r="J47" s="19"/>
      <c r="K47" s="20" t="s">
        <v>28</v>
      </c>
      <c r="L47" s="21"/>
    </row>
    <row r="48" spans="1:13" ht="18" customHeight="1" thickBot="1">
      <c r="A48" s="152" t="s">
        <v>57</v>
      </c>
      <c r="B48" s="152"/>
      <c r="C48" s="152"/>
      <c r="D48" s="10"/>
      <c r="E48" s="10"/>
      <c r="F48" s="10"/>
      <c r="G48" s="10"/>
      <c r="H48" s="10"/>
      <c r="I48" s="9" t="s">
        <v>58</v>
      </c>
      <c r="J48" s="22" t="s">
        <v>58</v>
      </c>
      <c r="K48" s="20" t="s">
        <v>59</v>
      </c>
      <c r="L48" s="23"/>
      <c r="M48" s="12"/>
    </row>
    <row r="49" spans="1:12" ht="13.5">
      <c r="A49" s="24"/>
      <c r="B49" s="24"/>
      <c r="C49" s="24"/>
      <c r="D49" s="24"/>
      <c r="E49" s="24"/>
      <c r="F49" s="24"/>
      <c r="G49" s="24"/>
      <c r="H49" s="24"/>
      <c r="I49" s="24"/>
      <c r="J49" s="24"/>
      <c r="K49" s="24"/>
      <c r="L49" s="24"/>
    </row>
    <row r="50" spans="1:2" ht="13.5">
      <c r="A50" s="25" t="s">
        <v>60</v>
      </c>
      <c r="B50" s="25" t="s">
        <v>58</v>
      </c>
    </row>
    <row r="51" spans="1:12" ht="27" customHeight="1">
      <c r="A51" s="149" t="s">
        <v>61</v>
      </c>
      <c r="B51" s="149"/>
      <c r="C51" s="149"/>
      <c r="D51" s="149"/>
      <c r="E51" s="149"/>
      <c r="F51" s="149"/>
      <c r="G51" s="149"/>
      <c r="H51" s="149"/>
      <c r="I51" s="149"/>
      <c r="J51" s="149"/>
      <c r="K51" s="149"/>
      <c r="L51" s="149"/>
    </row>
    <row r="52" spans="1:12" ht="43.5" customHeight="1">
      <c r="A52" s="149" t="s">
        <v>168</v>
      </c>
      <c r="B52" s="149"/>
      <c r="C52" s="149"/>
      <c r="D52" s="149"/>
      <c r="E52" s="149"/>
      <c r="F52" s="149"/>
      <c r="G52" s="149"/>
      <c r="H52" s="149"/>
      <c r="I52" s="149"/>
      <c r="J52" s="149"/>
      <c r="K52" s="149"/>
      <c r="L52" s="149"/>
    </row>
    <row r="53" spans="1:12" ht="13.5">
      <c r="A53" s="149" t="s">
        <v>79</v>
      </c>
      <c r="B53" s="149"/>
      <c r="C53" s="149"/>
      <c r="D53" s="149"/>
      <c r="E53" s="149"/>
      <c r="F53" s="149"/>
      <c r="G53" s="149"/>
      <c r="H53" s="149"/>
      <c r="I53" s="149"/>
      <c r="J53" s="149"/>
      <c r="K53" s="149"/>
      <c r="L53" s="149"/>
    </row>
  </sheetData>
  <mergeCells count="23">
    <mergeCell ref="J2:L2"/>
    <mergeCell ref="A4:L4"/>
    <mergeCell ref="A7:B7"/>
    <mergeCell ref="A13:L13"/>
    <mergeCell ref="A17:A18"/>
    <mergeCell ref="B17:B18"/>
    <mergeCell ref="C17:C18"/>
    <mergeCell ref="D17:D18"/>
    <mergeCell ref="E17:E18"/>
    <mergeCell ref="F17:F18"/>
    <mergeCell ref="G17:G18"/>
    <mergeCell ref="H17:H18"/>
    <mergeCell ref="I17:I18"/>
    <mergeCell ref="J17:J18"/>
    <mergeCell ref="K17:K18"/>
    <mergeCell ref="L17:L18"/>
    <mergeCell ref="A30:C30"/>
    <mergeCell ref="A52:L52"/>
    <mergeCell ref="A53:L53"/>
    <mergeCell ref="A45:B45"/>
    <mergeCell ref="A47:B47"/>
    <mergeCell ref="A48:C48"/>
    <mergeCell ref="A51:L51"/>
  </mergeCells>
  <printOptions horizontalCentered="1" verticalCentered="1"/>
  <pageMargins left="0.7874015748031497" right="0.3937007874015748" top="0.7874015748031497" bottom="0.7874015748031497" header="0.5118110236220472" footer="0.5118110236220472"/>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E22" sqref="E22"/>
    </sheetView>
  </sheetViews>
  <sheetFormatPr defaultColWidth="9.00390625" defaultRowHeight="13.5"/>
  <cols>
    <col min="1" max="1" width="9.875" style="1" customWidth="1"/>
    <col min="2" max="2" width="9.00390625" style="1" customWidth="1"/>
    <col min="3" max="3" width="4.875" style="1" customWidth="1"/>
    <col min="4" max="6" width="10.625" style="1" customWidth="1"/>
    <col min="7" max="7" width="11.00390625" style="1" customWidth="1"/>
    <col min="8" max="8" width="14.00390625" style="1" customWidth="1"/>
    <col min="9" max="9" width="13.00390625" style="1" customWidth="1"/>
    <col min="10" max="10" width="14.50390625" style="1" customWidth="1"/>
    <col min="11" max="11" width="7.25390625" style="1" bestFit="1" customWidth="1"/>
    <col min="12" max="12" width="13.125" style="1" customWidth="1"/>
    <col min="13" max="16384" width="9.00390625" style="1" customWidth="1"/>
  </cols>
  <sheetData>
    <row r="1" ht="13.5">
      <c r="L1" s="2" t="s">
        <v>108</v>
      </c>
    </row>
    <row r="2" spans="7:12" ht="13.5">
      <c r="G2" s="2"/>
      <c r="H2" s="168" t="s">
        <v>2</v>
      </c>
      <c r="I2" s="168"/>
      <c r="J2" s="168"/>
      <c r="K2" s="168"/>
      <c r="L2" s="168"/>
    </row>
    <row r="4" spans="1:12" ht="18.75">
      <c r="A4" s="164" t="s">
        <v>80</v>
      </c>
      <c r="B4" s="164"/>
      <c r="C4" s="164"/>
      <c r="D4" s="164"/>
      <c r="E4" s="164"/>
      <c r="F4" s="164"/>
      <c r="G4" s="164"/>
      <c r="H4" s="164"/>
      <c r="I4" s="164"/>
      <c r="J4" s="164"/>
      <c r="K4" s="164"/>
      <c r="L4" s="164"/>
    </row>
    <row r="7" spans="1:3" ht="13.5">
      <c r="A7" s="165" t="s">
        <v>295</v>
      </c>
      <c r="B7" s="165"/>
      <c r="C7" s="1" t="s">
        <v>165</v>
      </c>
    </row>
    <row r="9" spans="6:12" ht="13.5">
      <c r="F9" s="2"/>
      <c r="H9" s="36" t="s">
        <v>297</v>
      </c>
      <c r="I9" s="3"/>
      <c r="J9" s="3"/>
      <c r="K9" s="3"/>
      <c r="L9" s="50"/>
    </row>
    <row r="10" spans="8:12" ht="14.25" customHeight="1">
      <c r="H10" s="49" t="s">
        <v>4</v>
      </c>
      <c r="I10" s="4"/>
      <c r="J10" s="4"/>
      <c r="K10" s="4"/>
      <c r="L10" s="51" t="s">
        <v>111</v>
      </c>
    </row>
    <row r="11" spans="5:12" ht="13.5">
      <c r="E11" s="25"/>
      <c r="H11" s="49" t="s">
        <v>5</v>
      </c>
      <c r="I11" s="3"/>
      <c r="J11" s="3"/>
      <c r="K11" s="3"/>
      <c r="L11" s="50"/>
    </row>
    <row r="12" ht="14.25" customHeight="1"/>
    <row r="13" spans="1:12" ht="28.5" customHeight="1">
      <c r="A13" s="166" t="s">
        <v>81</v>
      </c>
      <c r="B13" s="166"/>
      <c r="C13" s="166"/>
      <c r="D13" s="166"/>
      <c r="E13" s="166"/>
      <c r="F13" s="166"/>
      <c r="G13" s="166"/>
      <c r="H13" s="166"/>
      <c r="I13" s="166"/>
      <c r="J13" s="166"/>
      <c r="K13" s="166"/>
      <c r="L13" s="166"/>
    </row>
    <row r="14" spans="2:12" s="5" customFormat="1" ht="13.5">
      <c r="B14" s="5" t="s">
        <v>7</v>
      </c>
      <c r="C14" s="6"/>
      <c r="D14" s="6"/>
      <c r="E14" s="6"/>
      <c r="F14" s="6"/>
      <c r="G14" s="6"/>
      <c r="H14" s="6"/>
      <c r="I14" s="6"/>
      <c r="J14" s="6"/>
      <c r="K14" s="6"/>
      <c r="L14" s="6"/>
    </row>
    <row r="15" spans="1:12" ht="13.5">
      <c r="A15" s="7" t="s">
        <v>8</v>
      </c>
      <c r="B15" s="7"/>
      <c r="C15" s="7"/>
      <c r="D15" s="7"/>
      <c r="E15" s="7"/>
      <c r="F15" s="7"/>
      <c r="G15" s="7"/>
      <c r="H15" s="7"/>
      <c r="I15" s="7"/>
      <c r="J15" s="7"/>
      <c r="K15" s="7"/>
      <c r="L15" s="7"/>
    </row>
    <row r="16" ht="6.75" customHeight="1"/>
    <row r="17" spans="1:12" ht="15" customHeight="1">
      <c r="A17" s="159" t="s">
        <v>9</v>
      </c>
      <c r="B17" s="161" t="s">
        <v>10</v>
      </c>
      <c r="C17" s="161" t="s">
        <v>11</v>
      </c>
      <c r="D17" s="157" t="s">
        <v>12</v>
      </c>
      <c r="E17" s="157" t="s">
        <v>15</v>
      </c>
      <c r="F17" s="157" t="s">
        <v>16</v>
      </c>
      <c r="G17" s="154" t="s">
        <v>67</v>
      </c>
      <c r="H17" s="156" t="s">
        <v>17</v>
      </c>
      <c r="I17" s="156" t="s">
        <v>82</v>
      </c>
      <c r="J17" s="156" t="s">
        <v>83</v>
      </c>
      <c r="K17" s="156" t="s">
        <v>84</v>
      </c>
      <c r="L17" s="161" t="s">
        <v>19</v>
      </c>
    </row>
    <row r="18" spans="1:12" ht="15" customHeight="1" thickBot="1">
      <c r="A18" s="160"/>
      <c r="B18" s="162"/>
      <c r="C18" s="162"/>
      <c r="D18" s="158"/>
      <c r="E18" s="158"/>
      <c r="F18" s="158"/>
      <c r="G18" s="155"/>
      <c r="H18" s="167"/>
      <c r="I18" s="167"/>
      <c r="J18" s="167"/>
      <c r="K18" s="167"/>
      <c r="L18" s="162"/>
    </row>
    <row r="19" spans="1:12" ht="19.5" customHeight="1" thickTop="1">
      <c r="A19" s="8" t="s">
        <v>20</v>
      </c>
      <c r="B19" s="8"/>
      <c r="C19" s="8"/>
      <c r="D19" s="8"/>
      <c r="E19" s="8"/>
      <c r="F19" s="8"/>
      <c r="G19" s="8"/>
      <c r="H19" s="8"/>
      <c r="I19" s="8"/>
      <c r="J19" s="8"/>
      <c r="K19" s="8"/>
      <c r="L19" s="8"/>
    </row>
    <row r="20" spans="1:12" ht="19.5" customHeight="1">
      <c r="A20" s="9"/>
      <c r="B20" s="9"/>
      <c r="C20" s="9"/>
      <c r="D20" s="10"/>
      <c r="E20" s="10"/>
      <c r="F20" s="10"/>
      <c r="G20" s="9"/>
      <c r="H20" s="9"/>
      <c r="I20" s="9"/>
      <c r="J20" s="9"/>
      <c r="K20" s="9"/>
      <c r="L20" s="26"/>
    </row>
    <row r="21" spans="1:12" ht="26.25" customHeight="1">
      <c r="A21" s="27" t="s">
        <v>85</v>
      </c>
      <c r="B21" s="27" t="s">
        <v>86</v>
      </c>
      <c r="C21" s="27" t="s">
        <v>87</v>
      </c>
      <c r="D21" s="28">
        <v>5000</v>
      </c>
      <c r="E21" s="28">
        <v>90</v>
      </c>
      <c r="F21" s="28">
        <f aca="true" t="shared" si="0" ref="F21:F26">D21*E21</f>
        <v>450000</v>
      </c>
      <c r="G21" s="27" t="s">
        <v>88</v>
      </c>
      <c r="H21" s="27" t="s">
        <v>89</v>
      </c>
      <c r="I21" s="27"/>
      <c r="J21" s="29" t="s">
        <v>90</v>
      </c>
      <c r="K21" s="29" t="s">
        <v>91</v>
      </c>
      <c r="L21" s="30" t="s">
        <v>92</v>
      </c>
    </row>
    <row r="22" spans="1:12" ht="26.25" customHeight="1">
      <c r="A22" s="27" t="s">
        <v>85</v>
      </c>
      <c r="B22" s="27" t="s">
        <v>86</v>
      </c>
      <c r="C22" s="27" t="s">
        <v>87</v>
      </c>
      <c r="D22" s="28">
        <v>10000</v>
      </c>
      <c r="E22" s="28">
        <v>100</v>
      </c>
      <c r="F22" s="28">
        <f t="shared" si="0"/>
        <v>1000000</v>
      </c>
      <c r="G22" s="27" t="s">
        <v>88</v>
      </c>
      <c r="H22" s="27" t="s">
        <v>93</v>
      </c>
      <c r="I22" s="27"/>
      <c r="J22" s="29" t="s">
        <v>90</v>
      </c>
      <c r="K22" s="29" t="s">
        <v>91</v>
      </c>
      <c r="L22" s="30" t="s">
        <v>92</v>
      </c>
    </row>
    <row r="23" spans="1:12" ht="26.25" customHeight="1">
      <c r="A23" s="27" t="s">
        <v>85</v>
      </c>
      <c r="B23" s="27" t="s">
        <v>86</v>
      </c>
      <c r="C23" s="27" t="s">
        <v>87</v>
      </c>
      <c r="D23" s="28">
        <v>15000</v>
      </c>
      <c r="E23" s="28">
        <v>100</v>
      </c>
      <c r="F23" s="28">
        <f t="shared" si="0"/>
        <v>1500000</v>
      </c>
      <c r="G23" s="27" t="s">
        <v>88</v>
      </c>
      <c r="H23" s="27" t="s">
        <v>94</v>
      </c>
      <c r="I23" s="27"/>
      <c r="J23" s="29" t="s">
        <v>90</v>
      </c>
      <c r="K23" s="29" t="s">
        <v>91</v>
      </c>
      <c r="L23" s="30" t="s">
        <v>92</v>
      </c>
    </row>
    <row r="24" spans="1:12" ht="26.25" customHeight="1">
      <c r="A24" s="27" t="s">
        <v>85</v>
      </c>
      <c r="B24" s="27" t="s">
        <v>86</v>
      </c>
      <c r="C24" s="27" t="s">
        <v>87</v>
      </c>
      <c r="D24" s="28">
        <v>14000</v>
      </c>
      <c r="E24" s="28">
        <v>100</v>
      </c>
      <c r="F24" s="28">
        <f t="shared" si="0"/>
        <v>1400000</v>
      </c>
      <c r="G24" s="27" t="s">
        <v>88</v>
      </c>
      <c r="H24" s="27" t="s">
        <v>95</v>
      </c>
      <c r="I24" s="27"/>
      <c r="J24" s="29" t="s">
        <v>90</v>
      </c>
      <c r="K24" s="29" t="s">
        <v>91</v>
      </c>
      <c r="L24" s="30" t="s">
        <v>92</v>
      </c>
    </row>
    <row r="25" spans="1:12" ht="26.25" customHeight="1">
      <c r="A25" s="27" t="s">
        <v>85</v>
      </c>
      <c r="B25" s="27" t="s">
        <v>86</v>
      </c>
      <c r="C25" s="27" t="s">
        <v>87</v>
      </c>
      <c r="D25" s="28">
        <v>5000</v>
      </c>
      <c r="E25" s="28">
        <v>110</v>
      </c>
      <c r="F25" s="28">
        <f t="shared" si="0"/>
        <v>550000</v>
      </c>
      <c r="G25" s="27" t="s">
        <v>88</v>
      </c>
      <c r="H25" s="27" t="s">
        <v>96</v>
      </c>
      <c r="I25" s="27"/>
      <c r="J25" s="29" t="s">
        <v>90</v>
      </c>
      <c r="K25" s="29" t="s">
        <v>91</v>
      </c>
      <c r="L25" s="30" t="s">
        <v>92</v>
      </c>
    </row>
    <row r="26" spans="1:12" ht="26.25" customHeight="1">
      <c r="A26" s="27" t="s">
        <v>85</v>
      </c>
      <c r="B26" s="27" t="s">
        <v>86</v>
      </c>
      <c r="C26" s="27" t="s">
        <v>87</v>
      </c>
      <c r="D26" s="28">
        <v>1000</v>
      </c>
      <c r="E26" s="28">
        <v>100</v>
      </c>
      <c r="F26" s="28">
        <f t="shared" si="0"/>
        <v>100000</v>
      </c>
      <c r="G26" s="27" t="s">
        <v>88</v>
      </c>
      <c r="H26" s="27" t="s">
        <v>97</v>
      </c>
      <c r="I26" s="27"/>
      <c r="J26" s="29" t="s">
        <v>90</v>
      </c>
      <c r="K26" s="29" t="s">
        <v>91</v>
      </c>
      <c r="L26" s="30" t="s">
        <v>92</v>
      </c>
    </row>
    <row r="27" spans="1:12" ht="26.25" customHeight="1">
      <c r="A27" s="31" t="s">
        <v>98</v>
      </c>
      <c r="B27" s="27"/>
      <c r="C27" s="27"/>
      <c r="D27" s="28">
        <f>SUM(D21:D26)</f>
        <v>50000</v>
      </c>
      <c r="E27" s="28"/>
      <c r="F27" s="28"/>
      <c r="G27" s="27"/>
      <c r="H27" s="27"/>
      <c r="I27" s="27"/>
      <c r="J27" s="29"/>
      <c r="K27" s="29"/>
      <c r="L27" s="30"/>
    </row>
    <row r="28" spans="1:12" s="36" customFormat="1" ht="26.25" customHeight="1">
      <c r="A28" s="32"/>
      <c r="B28" s="32"/>
      <c r="C28" s="32"/>
      <c r="D28" s="33"/>
      <c r="E28" s="33"/>
      <c r="F28" s="33"/>
      <c r="G28" s="32"/>
      <c r="H28" s="32"/>
      <c r="I28" s="32"/>
      <c r="J28" s="34"/>
      <c r="K28" s="34"/>
      <c r="L28" s="35"/>
    </row>
    <row r="29" spans="1:12" ht="26.25" customHeight="1">
      <c r="A29" s="37" t="s">
        <v>85</v>
      </c>
      <c r="B29" s="37" t="s">
        <v>86</v>
      </c>
      <c r="C29" s="37" t="s">
        <v>87</v>
      </c>
      <c r="D29" s="38">
        <v>2000</v>
      </c>
      <c r="E29" s="38"/>
      <c r="F29" s="38">
        <f>D29*E29</f>
        <v>0</v>
      </c>
      <c r="G29" s="37" t="s">
        <v>88</v>
      </c>
      <c r="H29" s="39" t="s">
        <v>99</v>
      </c>
      <c r="I29" s="37" t="s">
        <v>100</v>
      </c>
      <c r="J29" s="40" t="s">
        <v>101</v>
      </c>
      <c r="K29" s="40" t="s">
        <v>102</v>
      </c>
      <c r="L29" s="41" t="s">
        <v>92</v>
      </c>
    </row>
    <row r="30" spans="1:12" ht="26.25" customHeight="1">
      <c r="A30" s="37" t="s">
        <v>85</v>
      </c>
      <c r="B30" s="37" t="s">
        <v>86</v>
      </c>
      <c r="C30" s="37" t="s">
        <v>87</v>
      </c>
      <c r="D30" s="38">
        <v>2000</v>
      </c>
      <c r="E30" s="38"/>
      <c r="F30" s="38">
        <f>D30*E30</f>
        <v>0</v>
      </c>
      <c r="G30" s="37" t="s">
        <v>88</v>
      </c>
      <c r="H30" s="39" t="s">
        <v>103</v>
      </c>
      <c r="I30" s="37" t="s">
        <v>100</v>
      </c>
      <c r="J30" s="40" t="s">
        <v>101</v>
      </c>
      <c r="K30" s="40" t="s">
        <v>102</v>
      </c>
      <c r="L30" s="41" t="s">
        <v>92</v>
      </c>
    </row>
    <row r="31" spans="1:12" ht="26.25" customHeight="1">
      <c r="A31" s="37" t="s">
        <v>85</v>
      </c>
      <c r="B31" s="37" t="s">
        <v>86</v>
      </c>
      <c r="C31" s="37" t="s">
        <v>87</v>
      </c>
      <c r="D31" s="38">
        <v>1000</v>
      </c>
      <c r="E31" s="38"/>
      <c r="F31" s="38">
        <f>D31*E31</f>
        <v>0</v>
      </c>
      <c r="G31" s="37" t="s">
        <v>88</v>
      </c>
      <c r="H31" s="39" t="s">
        <v>104</v>
      </c>
      <c r="I31" s="37" t="s">
        <v>100</v>
      </c>
      <c r="J31" s="40" t="s">
        <v>101</v>
      </c>
      <c r="K31" s="40" t="s">
        <v>102</v>
      </c>
      <c r="L31" s="41" t="s">
        <v>92</v>
      </c>
    </row>
    <row r="32" spans="1:12" ht="26.25" customHeight="1">
      <c r="A32" s="42" t="s">
        <v>105</v>
      </c>
      <c r="B32" s="37"/>
      <c r="C32" s="37"/>
      <c r="D32" s="38">
        <f>SUM(D29:D31)</f>
        <v>5000</v>
      </c>
      <c r="E32" s="38"/>
      <c r="F32" s="38"/>
      <c r="G32" s="37"/>
      <c r="H32" s="37"/>
      <c r="I32" s="37"/>
      <c r="J32" s="40"/>
      <c r="K32" s="40"/>
      <c r="L32" s="41"/>
    </row>
    <row r="33" spans="1:12" ht="26.25" customHeight="1">
      <c r="A33" s="9"/>
      <c r="B33" s="9"/>
      <c r="C33" s="9"/>
      <c r="D33" s="43"/>
      <c r="E33" s="43"/>
      <c r="F33" s="10"/>
      <c r="G33" s="9"/>
      <c r="H33" s="9"/>
      <c r="I33" s="9"/>
      <c r="J33" s="9"/>
      <c r="K33" s="9"/>
      <c r="L33" s="13"/>
    </row>
    <row r="34" spans="1:12" ht="26.25" customHeight="1">
      <c r="A34" s="8"/>
      <c r="B34" s="8"/>
      <c r="C34" s="8"/>
      <c r="D34" s="10"/>
      <c r="E34" s="10"/>
      <c r="F34" s="10"/>
      <c r="G34" s="8"/>
      <c r="H34" s="8"/>
      <c r="I34" s="8"/>
      <c r="J34" s="8"/>
      <c r="K34" s="8"/>
      <c r="L34" s="13"/>
    </row>
    <row r="35" spans="1:12" ht="26.25" customHeight="1">
      <c r="A35" s="8"/>
      <c r="B35" s="8"/>
      <c r="C35" s="8"/>
      <c r="D35" s="15"/>
      <c r="E35" s="15"/>
      <c r="F35" s="15"/>
      <c r="G35" s="8"/>
      <c r="H35" s="8"/>
      <c r="I35" s="8"/>
      <c r="J35" s="8"/>
      <c r="K35" s="8"/>
      <c r="L35" s="16"/>
    </row>
    <row r="36" spans="1:12" ht="26.25" customHeight="1">
      <c r="A36" s="9"/>
      <c r="B36" s="9"/>
      <c r="C36" s="9"/>
      <c r="D36" s="10"/>
      <c r="E36" s="10"/>
      <c r="F36" s="10"/>
      <c r="G36" s="9"/>
      <c r="H36" s="9"/>
      <c r="I36" s="9"/>
      <c r="J36" s="9"/>
      <c r="K36" s="9"/>
      <c r="L36" s="13"/>
    </row>
    <row r="37" spans="1:12" ht="13.5">
      <c r="A37" s="24"/>
      <c r="B37" s="24"/>
      <c r="C37" s="24"/>
      <c r="D37" s="24"/>
      <c r="E37" s="24"/>
      <c r="F37" s="24"/>
      <c r="G37" s="24"/>
      <c r="H37" s="24"/>
      <c r="I37" s="24"/>
      <c r="J37" s="24"/>
      <c r="K37" s="24"/>
      <c r="L37" s="24"/>
    </row>
    <row r="38" spans="1:2" ht="13.5">
      <c r="A38" s="25" t="s">
        <v>60</v>
      </c>
      <c r="B38" s="25" t="s">
        <v>106</v>
      </c>
    </row>
    <row r="39" spans="1:12" ht="32.25" customHeight="1">
      <c r="A39" s="149" t="s">
        <v>107</v>
      </c>
      <c r="B39" s="149"/>
      <c r="C39" s="149"/>
      <c r="D39" s="149"/>
      <c r="E39" s="149"/>
      <c r="F39" s="149"/>
      <c r="G39" s="149"/>
      <c r="H39" s="149"/>
      <c r="I39" s="149"/>
      <c r="J39" s="149"/>
      <c r="K39" s="149"/>
      <c r="L39" s="149"/>
    </row>
    <row r="40" spans="1:12" ht="95.25" customHeight="1">
      <c r="A40" s="149" t="s">
        <v>166</v>
      </c>
      <c r="B40" s="149"/>
      <c r="C40" s="149"/>
      <c r="D40" s="149"/>
      <c r="E40" s="149"/>
      <c r="F40" s="149"/>
      <c r="G40" s="149"/>
      <c r="H40" s="149"/>
      <c r="I40" s="149"/>
      <c r="J40" s="149"/>
      <c r="K40" s="149"/>
      <c r="L40" s="149"/>
    </row>
    <row r="41" spans="1:12" ht="30" customHeight="1">
      <c r="A41" s="149"/>
      <c r="B41" s="149"/>
      <c r="C41" s="149"/>
      <c r="D41" s="149"/>
      <c r="E41" s="149"/>
      <c r="F41" s="149"/>
      <c r="G41" s="149"/>
      <c r="H41" s="149"/>
      <c r="I41" s="149"/>
      <c r="J41" s="149"/>
      <c r="K41" s="149"/>
      <c r="L41" s="149"/>
    </row>
  </sheetData>
  <mergeCells count="19">
    <mergeCell ref="H2:L2"/>
    <mergeCell ref="A4:L4"/>
    <mergeCell ref="A7:B7"/>
    <mergeCell ref="A13:L13"/>
    <mergeCell ref="H17:H18"/>
    <mergeCell ref="A17:A18"/>
    <mergeCell ref="B17:B18"/>
    <mergeCell ref="C17:C18"/>
    <mergeCell ref="D17:D18"/>
    <mergeCell ref="I17:I18"/>
    <mergeCell ref="A40:L40"/>
    <mergeCell ref="A41:L41"/>
    <mergeCell ref="J17:J18"/>
    <mergeCell ref="K17:K18"/>
    <mergeCell ref="L17:L18"/>
    <mergeCell ref="A39:L39"/>
    <mergeCell ref="E17:E18"/>
    <mergeCell ref="F17:F18"/>
    <mergeCell ref="G17:G18"/>
  </mergeCells>
  <printOptions/>
  <pageMargins left="0.7874015748031497" right="0.3937007874015748" top="0.7874015748031497" bottom="0.7874015748031497" header="0.5118110236220472" footer="0.5118110236220472"/>
  <pageSetup fitToHeight="1"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0"/>
  <sheetViews>
    <sheetView workbookViewId="0" topLeftCell="A1">
      <selection activeCell="A1" sqref="A1"/>
    </sheetView>
  </sheetViews>
  <sheetFormatPr defaultColWidth="9.00390625" defaultRowHeight="13.5"/>
  <cols>
    <col min="1" max="15" width="6.75390625" style="62" customWidth="1"/>
    <col min="16" max="16384" width="9.00390625" style="62" customWidth="1"/>
  </cols>
  <sheetData>
    <row r="1" ht="12">
      <c r="N1" s="62" t="s">
        <v>171</v>
      </c>
    </row>
    <row r="2" ht="12">
      <c r="A2" s="63" t="s">
        <v>172</v>
      </c>
    </row>
    <row r="4" spans="1:15" s="64" customFormat="1" ht="10.5" customHeight="1">
      <c r="A4" s="172" t="s">
        <v>173</v>
      </c>
      <c r="B4" s="172" t="s">
        <v>174</v>
      </c>
      <c r="C4" s="172" t="s">
        <v>175</v>
      </c>
      <c r="D4" s="172" t="s">
        <v>176</v>
      </c>
      <c r="E4" s="172" t="s">
        <v>177</v>
      </c>
      <c r="F4" s="172" t="s">
        <v>178</v>
      </c>
      <c r="G4" s="172" t="s">
        <v>179</v>
      </c>
      <c r="H4" s="174" t="s">
        <v>180</v>
      </c>
      <c r="I4" s="169" t="s">
        <v>181</v>
      </c>
      <c r="J4" s="170"/>
      <c r="K4" s="170"/>
      <c r="L4" s="170"/>
      <c r="M4" s="170"/>
      <c r="N4" s="170"/>
      <c r="O4" s="171"/>
    </row>
    <row r="5" spans="1:15" s="64" customFormat="1" ht="10.5" customHeight="1">
      <c r="A5" s="173"/>
      <c r="B5" s="173"/>
      <c r="C5" s="173"/>
      <c r="D5" s="173"/>
      <c r="E5" s="173"/>
      <c r="F5" s="173"/>
      <c r="G5" s="173"/>
      <c r="H5" s="175"/>
      <c r="I5" s="65" t="s">
        <v>182</v>
      </c>
      <c r="J5" s="66" t="s">
        <v>183</v>
      </c>
      <c r="K5" s="66" t="s">
        <v>184</v>
      </c>
      <c r="L5" s="66" t="s">
        <v>185</v>
      </c>
      <c r="M5" s="66" t="s">
        <v>177</v>
      </c>
      <c r="N5" s="66" t="s">
        <v>178</v>
      </c>
      <c r="O5" s="66" t="s">
        <v>140</v>
      </c>
    </row>
    <row r="6" spans="1:15" s="64" customFormat="1" ht="14.25" customHeight="1">
      <c r="A6" s="67" t="s">
        <v>186</v>
      </c>
      <c r="B6" s="67"/>
      <c r="C6" s="67"/>
      <c r="D6" s="67"/>
      <c r="E6" s="67"/>
      <c r="F6" s="67"/>
      <c r="G6" s="67"/>
      <c r="H6" s="68"/>
      <c r="I6" s="69"/>
      <c r="J6" s="70"/>
      <c r="K6" s="70"/>
      <c r="L6" s="70"/>
      <c r="M6" s="70"/>
      <c r="N6" s="70"/>
      <c r="O6" s="70"/>
    </row>
    <row r="7" spans="1:15" s="64" customFormat="1" ht="14.25" customHeight="1">
      <c r="A7" s="67"/>
      <c r="B7" s="67"/>
      <c r="C7" s="67"/>
      <c r="D7" s="67"/>
      <c r="E7" s="67"/>
      <c r="F7" s="67"/>
      <c r="G7" s="67"/>
      <c r="H7" s="68"/>
      <c r="I7" s="69"/>
      <c r="J7" s="70"/>
      <c r="K7" s="70"/>
      <c r="L7" s="70"/>
      <c r="M7" s="70"/>
      <c r="N7" s="70"/>
      <c r="O7" s="70"/>
    </row>
    <row r="8" spans="1:15" s="64" customFormat="1" ht="14.25" customHeight="1">
      <c r="A8" s="67" t="s">
        <v>187</v>
      </c>
      <c r="B8" s="71" t="s">
        <v>188</v>
      </c>
      <c r="C8" s="71" t="s">
        <v>189</v>
      </c>
      <c r="D8" s="72">
        <v>3000</v>
      </c>
      <c r="E8" s="72">
        <v>2000</v>
      </c>
      <c r="F8" s="72">
        <v>6000000</v>
      </c>
      <c r="G8" s="73" t="s">
        <v>190</v>
      </c>
      <c r="H8" s="74" t="s">
        <v>191</v>
      </c>
      <c r="I8" s="75" t="s">
        <v>192</v>
      </c>
      <c r="J8" s="71" t="s">
        <v>193</v>
      </c>
      <c r="K8" s="71" t="s">
        <v>194</v>
      </c>
      <c r="L8" s="76">
        <v>700</v>
      </c>
      <c r="M8" s="67">
        <v>90</v>
      </c>
      <c r="N8" s="76">
        <v>63000</v>
      </c>
      <c r="O8" s="71" t="s">
        <v>195</v>
      </c>
    </row>
    <row r="9" spans="1:15" s="64" customFormat="1" ht="14.25" customHeight="1">
      <c r="A9" s="67"/>
      <c r="B9" s="71"/>
      <c r="C9" s="71"/>
      <c r="D9" s="71"/>
      <c r="E9" s="71"/>
      <c r="F9" s="71"/>
      <c r="G9" s="73"/>
      <c r="H9" s="77"/>
      <c r="I9" s="75" t="s">
        <v>192</v>
      </c>
      <c r="J9" s="71" t="s">
        <v>193</v>
      </c>
      <c r="K9" s="71" t="s">
        <v>194</v>
      </c>
      <c r="L9" s="76">
        <v>300</v>
      </c>
      <c r="M9" s="67">
        <v>90</v>
      </c>
      <c r="N9" s="76">
        <v>27000</v>
      </c>
      <c r="O9" s="71" t="s">
        <v>196</v>
      </c>
    </row>
    <row r="10" spans="1:15" s="64" customFormat="1" ht="14.25" customHeight="1">
      <c r="A10" s="67"/>
      <c r="B10" s="71"/>
      <c r="C10" s="71"/>
      <c r="D10" s="71"/>
      <c r="E10" s="71"/>
      <c r="F10" s="71"/>
      <c r="G10" s="73"/>
      <c r="H10" s="77"/>
      <c r="I10" s="75"/>
      <c r="J10" s="71"/>
      <c r="K10" s="71"/>
      <c r="L10" s="76"/>
      <c r="M10" s="67"/>
      <c r="N10" s="76"/>
      <c r="O10" s="71"/>
    </row>
    <row r="11" spans="1:15" s="64" customFormat="1" ht="14.25" customHeight="1">
      <c r="A11" s="67" t="s">
        <v>187</v>
      </c>
      <c r="B11" s="71" t="s">
        <v>188</v>
      </c>
      <c r="C11" s="71" t="s">
        <v>189</v>
      </c>
      <c r="D11" s="72">
        <v>5000</v>
      </c>
      <c r="E11" s="72">
        <v>2000</v>
      </c>
      <c r="F11" s="72">
        <v>10000000</v>
      </c>
      <c r="G11" s="73" t="s">
        <v>190</v>
      </c>
      <c r="H11" s="74" t="s">
        <v>197</v>
      </c>
      <c r="I11" s="75" t="s">
        <v>192</v>
      </c>
      <c r="J11" s="71" t="s">
        <v>193</v>
      </c>
      <c r="K11" s="71" t="s">
        <v>194</v>
      </c>
      <c r="L11" s="76">
        <v>500</v>
      </c>
      <c r="M11" s="67">
        <v>100</v>
      </c>
      <c r="N11" s="76">
        <v>50000</v>
      </c>
      <c r="O11" s="71" t="s">
        <v>195</v>
      </c>
    </row>
    <row r="12" spans="1:15" s="64" customFormat="1" ht="14.25" customHeight="1">
      <c r="A12" s="67"/>
      <c r="B12" s="67"/>
      <c r="C12" s="67"/>
      <c r="D12" s="67"/>
      <c r="E12" s="67"/>
      <c r="F12" s="67"/>
      <c r="G12" s="78"/>
      <c r="H12" s="68"/>
      <c r="I12" s="75" t="s">
        <v>192</v>
      </c>
      <c r="J12" s="71" t="s">
        <v>193</v>
      </c>
      <c r="K12" s="71" t="s">
        <v>194</v>
      </c>
      <c r="L12" s="76">
        <v>1000</v>
      </c>
      <c r="M12" s="67">
        <v>100</v>
      </c>
      <c r="N12" s="76">
        <v>100000</v>
      </c>
      <c r="O12" s="71" t="s">
        <v>196</v>
      </c>
    </row>
    <row r="13" spans="1:15" s="64" customFormat="1" ht="14.25" customHeight="1">
      <c r="A13" s="67"/>
      <c r="B13" s="67"/>
      <c r="C13" s="67"/>
      <c r="D13" s="67"/>
      <c r="E13" s="67"/>
      <c r="F13" s="67"/>
      <c r="G13" s="78"/>
      <c r="H13" s="68"/>
      <c r="I13" s="75"/>
      <c r="J13" s="71"/>
      <c r="K13" s="71"/>
      <c r="L13" s="76"/>
      <c r="M13" s="67"/>
      <c r="N13" s="76"/>
      <c r="O13" s="71"/>
    </row>
    <row r="14" spans="1:15" s="64" customFormat="1" ht="14.25" customHeight="1">
      <c r="A14" s="78" t="s">
        <v>198</v>
      </c>
      <c r="B14" s="79" t="s">
        <v>199</v>
      </c>
      <c r="C14" s="71" t="s">
        <v>200</v>
      </c>
      <c r="D14" s="71">
        <v>1</v>
      </c>
      <c r="E14" s="71" t="s">
        <v>201</v>
      </c>
      <c r="F14" s="71" t="s">
        <v>201</v>
      </c>
      <c r="G14" s="73" t="s">
        <v>202</v>
      </c>
      <c r="H14" s="74" t="s">
        <v>203</v>
      </c>
      <c r="I14" s="75" t="s">
        <v>192</v>
      </c>
      <c r="J14" s="71" t="s">
        <v>193</v>
      </c>
      <c r="K14" s="71" t="s">
        <v>194</v>
      </c>
      <c r="L14" s="76">
        <v>500</v>
      </c>
      <c r="M14" s="67">
        <v>110</v>
      </c>
      <c r="N14" s="76">
        <v>55000</v>
      </c>
      <c r="O14" s="71" t="s">
        <v>204</v>
      </c>
    </row>
    <row r="15" spans="1:15" s="64" customFormat="1" ht="14.25" customHeight="1">
      <c r="A15" s="70"/>
      <c r="B15" s="70"/>
      <c r="C15" s="70"/>
      <c r="D15" s="70"/>
      <c r="E15" s="70"/>
      <c r="F15" s="70"/>
      <c r="G15" s="70"/>
      <c r="H15" s="68"/>
      <c r="I15" s="69"/>
      <c r="J15" s="70"/>
      <c r="K15" s="70"/>
      <c r="L15" s="70"/>
      <c r="M15" s="70"/>
      <c r="N15" s="80"/>
      <c r="O15" s="70"/>
    </row>
    <row r="16" spans="1:15" s="64" customFormat="1" ht="14.25" customHeight="1">
      <c r="A16" s="70"/>
      <c r="B16" s="70"/>
      <c r="C16" s="70"/>
      <c r="D16" s="70"/>
      <c r="E16" s="70"/>
      <c r="F16" s="70"/>
      <c r="G16" s="70"/>
      <c r="H16" s="68"/>
      <c r="I16" s="69"/>
      <c r="J16" s="70"/>
      <c r="K16" s="71" t="s">
        <v>205</v>
      </c>
      <c r="L16" s="81">
        <f>SUM(L8:L15)</f>
        <v>3000</v>
      </c>
      <c r="M16" s="70"/>
      <c r="N16" s="70"/>
      <c r="O16" s="70"/>
    </row>
    <row r="17" spans="1:15" s="64" customFormat="1" ht="14.25" customHeight="1">
      <c r="A17" s="70"/>
      <c r="B17" s="70"/>
      <c r="C17" s="70"/>
      <c r="D17" s="70"/>
      <c r="E17" s="70"/>
      <c r="F17" s="70"/>
      <c r="G17" s="70"/>
      <c r="H17" s="68"/>
      <c r="I17" s="69"/>
      <c r="J17" s="70"/>
      <c r="K17" s="70"/>
      <c r="L17" s="70"/>
      <c r="M17" s="70"/>
      <c r="N17" s="70"/>
      <c r="O17" s="70"/>
    </row>
    <row r="18" spans="1:15" s="64" customFormat="1" ht="14.25" customHeight="1">
      <c r="A18" s="70"/>
      <c r="B18" s="70"/>
      <c r="C18" s="70"/>
      <c r="D18" s="70"/>
      <c r="E18" s="70"/>
      <c r="F18" s="70"/>
      <c r="G18" s="70"/>
      <c r="H18" s="68"/>
      <c r="I18" s="69"/>
      <c r="J18" s="70"/>
      <c r="K18" s="70"/>
      <c r="L18" s="70"/>
      <c r="M18" s="70"/>
      <c r="N18" s="70"/>
      <c r="O18" s="70"/>
    </row>
    <row r="19" spans="1:15" s="64" customFormat="1" ht="14.25" customHeight="1">
      <c r="A19" s="70"/>
      <c r="B19" s="70"/>
      <c r="C19" s="70"/>
      <c r="D19" s="70"/>
      <c r="E19" s="70"/>
      <c r="F19" s="70"/>
      <c r="G19" s="70"/>
      <c r="H19" s="68"/>
      <c r="I19" s="69"/>
      <c r="J19" s="70"/>
      <c r="K19" s="70"/>
      <c r="L19" s="70"/>
      <c r="M19" s="70"/>
      <c r="N19" s="70"/>
      <c r="O19" s="70"/>
    </row>
    <row r="20" spans="1:15" s="64" customFormat="1" ht="14.25" customHeight="1">
      <c r="A20" s="70"/>
      <c r="B20" s="70"/>
      <c r="C20" s="70"/>
      <c r="D20" s="70"/>
      <c r="E20" s="70"/>
      <c r="F20" s="70"/>
      <c r="G20" s="70"/>
      <c r="H20" s="68"/>
      <c r="I20" s="69"/>
      <c r="J20" s="70"/>
      <c r="K20" s="70"/>
      <c r="L20" s="70"/>
      <c r="M20" s="70"/>
      <c r="N20" s="70"/>
      <c r="O20" s="70"/>
    </row>
    <row r="21" s="64" customFormat="1" ht="10.5"/>
    <row r="22" s="64" customFormat="1" ht="10.5"/>
    <row r="23" s="64" customFormat="1" ht="10.5"/>
    <row r="24" s="64" customFormat="1" ht="10.5"/>
    <row r="25" s="64" customFormat="1" ht="10.5"/>
    <row r="26" s="64" customFormat="1" ht="10.5"/>
    <row r="27" s="64" customFormat="1" ht="10.5"/>
    <row r="28" s="64" customFormat="1" ht="10.5"/>
    <row r="29" s="64" customFormat="1" ht="10.5"/>
    <row r="30" s="64" customFormat="1" ht="10.5"/>
    <row r="31" s="64" customFormat="1" ht="10.5"/>
    <row r="32" s="64" customFormat="1" ht="10.5"/>
    <row r="33" s="64" customFormat="1" ht="10.5"/>
    <row r="34" s="64" customFormat="1" ht="10.5"/>
    <row r="35" s="64" customFormat="1" ht="10.5"/>
    <row r="36" s="64" customFormat="1" ht="10.5"/>
    <row r="37" s="64" customFormat="1" ht="10.5"/>
    <row r="38" s="64" customFormat="1" ht="10.5"/>
    <row r="39" s="64" customFormat="1" ht="10.5"/>
    <row r="40" s="64" customFormat="1" ht="10.5"/>
    <row r="41" s="64" customFormat="1" ht="10.5"/>
    <row r="42" s="64" customFormat="1" ht="10.5"/>
    <row r="43" s="64" customFormat="1" ht="10.5"/>
    <row r="44" s="64" customFormat="1" ht="10.5"/>
    <row r="45" s="64" customFormat="1" ht="10.5"/>
    <row r="46" s="64" customFormat="1" ht="10.5"/>
    <row r="47" s="64" customFormat="1" ht="10.5"/>
    <row r="48" s="64" customFormat="1" ht="10.5"/>
    <row r="49" s="64" customFormat="1" ht="10.5"/>
    <row r="50" s="64" customFormat="1" ht="10.5"/>
    <row r="51" s="64" customFormat="1" ht="10.5"/>
    <row r="52" s="64" customFormat="1" ht="10.5"/>
    <row r="53" s="64" customFormat="1" ht="10.5"/>
    <row r="54" s="64" customFormat="1" ht="10.5"/>
    <row r="55" s="64" customFormat="1" ht="10.5"/>
    <row r="56" s="64" customFormat="1" ht="10.5"/>
    <row r="57" s="64" customFormat="1" ht="10.5"/>
    <row r="58" s="64" customFormat="1" ht="10.5"/>
    <row r="59" s="64" customFormat="1" ht="10.5"/>
    <row r="60" s="64" customFormat="1" ht="10.5"/>
    <row r="61" s="64" customFormat="1" ht="10.5"/>
    <row r="62" s="64" customFormat="1" ht="10.5"/>
    <row r="63" s="64" customFormat="1" ht="10.5"/>
    <row r="64" s="64" customFormat="1" ht="10.5"/>
    <row r="65" s="64" customFormat="1" ht="10.5"/>
    <row r="66" s="64" customFormat="1" ht="10.5"/>
    <row r="67" s="64" customFormat="1" ht="10.5"/>
    <row r="68" s="64" customFormat="1" ht="10.5"/>
    <row r="69" s="64" customFormat="1" ht="10.5"/>
    <row r="70" s="64" customFormat="1" ht="10.5"/>
    <row r="71" s="64" customFormat="1" ht="10.5"/>
    <row r="72" s="64" customFormat="1" ht="10.5"/>
  </sheetData>
  <mergeCells count="9">
    <mergeCell ref="I4:O4"/>
    <mergeCell ref="A4:A5"/>
    <mergeCell ref="B4:B5"/>
    <mergeCell ref="C4:C5"/>
    <mergeCell ref="D4:D5"/>
    <mergeCell ref="E4:E5"/>
    <mergeCell ref="F4:F5"/>
    <mergeCell ref="G4:G5"/>
    <mergeCell ref="H4:H5"/>
  </mergeCells>
  <printOptions/>
  <pageMargins left="0.6692913385826772" right="0.5905511811023623" top="0.3937007874015748" bottom="0.5905511811023623"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L4" sqref="L4:M4"/>
    </sheetView>
  </sheetViews>
  <sheetFormatPr defaultColWidth="9.00390625" defaultRowHeight="13.5"/>
  <cols>
    <col min="1" max="1" width="13.625" style="62" customWidth="1"/>
    <col min="2" max="5" width="6.75390625" style="62" customWidth="1"/>
    <col min="6" max="6" width="3.25390625" style="62" bestFit="1" customWidth="1"/>
    <col min="7" max="7" width="6.75390625" style="62" customWidth="1"/>
    <col min="8" max="8" width="2.875" style="62" bestFit="1" customWidth="1"/>
    <col min="9" max="9" width="6.75390625" style="62" customWidth="1"/>
    <col min="10" max="10" width="2.875" style="62" customWidth="1"/>
    <col min="11" max="11" width="6.75390625" style="62" customWidth="1"/>
    <col min="12" max="12" width="2.875" style="62" customWidth="1"/>
    <col min="13" max="13" width="6.75390625" style="62" customWidth="1"/>
    <col min="14" max="14" width="3.25390625" style="62" customWidth="1"/>
    <col min="15" max="15" width="6.75390625" style="62" customWidth="1"/>
    <col min="16" max="16" width="2.875" style="62" customWidth="1"/>
    <col min="17" max="17" width="6.75390625" style="62" customWidth="1"/>
    <col min="18" max="16384" width="9.00390625" style="62" customWidth="1"/>
  </cols>
  <sheetData>
    <row r="1" ht="12">
      <c r="N1" s="62" t="s">
        <v>206</v>
      </c>
    </row>
    <row r="2" ht="12">
      <c r="A2" s="63" t="s">
        <v>207</v>
      </c>
    </row>
    <row r="3" ht="12">
      <c r="P3" s="62" t="s">
        <v>186</v>
      </c>
    </row>
    <row r="4" spans="1:17" s="64" customFormat="1" ht="11.25" customHeight="1">
      <c r="A4" s="82" t="s">
        <v>208</v>
      </c>
      <c r="B4" s="193" t="s">
        <v>209</v>
      </c>
      <c r="C4" s="194"/>
      <c r="D4" s="194"/>
      <c r="E4" s="195"/>
      <c r="F4" s="196" t="s">
        <v>210</v>
      </c>
      <c r="G4" s="197"/>
      <c r="H4" s="191" t="s">
        <v>258</v>
      </c>
      <c r="I4" s="192"/>
      <c r="J4" s="189" t="s">
        <v>211</v>
      </c>
      <c r="K4" s="190"/>
      <c r="L4" s="187" t="s">
        <v>296</v>
      </c>
      <c r="M4" s="188"/>
      <c r="N4" s="189" t="s">
        <v>212</v>
      </c>
      <c r="O4" s="190"/>
      <c r="P4" s="191" t="s">
        <v>258</v>
      </c>
      <c r="Q4" s="192"/>
    </row>
    <row r="5" spans="1:17" s="64" customFormat="1" ht="11.25" customHeight="1">
      <c r="A5" s="178" t="s">
        <v>213</v>
      </c>
      <c r="B5" s="179"/>
      <c r="C5" s="179"/>
      <c r="D5" s="180"/>
      <c r="E5" s="185" t="s">
        <v>214</v>
      </c>
      <c r="F5" s="179"/>
      <c r="G5" s="179"/>
      <c r="H5" s="179"/>
      <c r="I5" s="179"/>
      <c r="J5" s="179"/>
      <c r="K5" s="179"/>
      <c r="L5" s="179"/>
      <c r="M5" s="179"/>
      <c r="N5" s="179"/>
      <c r="O5" s="179"/>
      <c r="P5" s="179"/>
      <c r="Q5" s="186"/>
    </row>
    <row r="6" spans="1:17" s="64" customFormat="1" ht="11.25" customHeight="1">
      <c r="A6" s="176" t="s">
        <v>215</v>
      </c>
      <c r="B6" s="83" t="s">
        <v>183</v>
      </c>
      <c r="C6" s="83" t="s">
        <v>216</v>
      </c>
      <c r="D6" s="84" t="s">
        <v>217</v>
      </c>
      <c r="E6" s="181" t="s">
        <v>218</v>
      </c>
      <c r="F6" s="183" t="s">
        <v>219</v>
      </c>
      <c r="G6" s="176" t="s">
        <v>220</v>
      </c>
      <c r="H6" s="183" t="s">
        <v>221</v>
      </c>
      <c r="I6" s="176" t="s">
        <v>222</v>
      </c>
      <c r="J6" s="183" t="s">
        <v>223</v>
      </c>
      <c r="K6" s="176" t="s">
        <v>224</v>
      </c>
      <c r="L6" s="183" t="s">
        <v>225</v>
      </c>
      <c r="M6" s="176" t="s">
        <v>226</v>
      </c>
      <c r="N6" s="183" t="s">
        <v>227</v>
      </c>
      <c r="O6" s="85" t="s">
        <v>228</v>
      </c>
      <c r="P6" s="183" t="s">
        <v>229</v>
      </c>
      <c r="Q6" s="176" t="s">
        <v>137</v>
      </c>
    </row>
    <row r="7" spans="1:17" s="64" customFormat="1" ht="11.25" customHeight="1">
      <c r="A7" s="177"/>
      <c r="B7" s="83" t="s">
        <v>230</v>
      </c>
      <c r="C7" s="83" t="s">
        <v>231</v>
      </c>
      <c r="D7" s="84" t="s">
        <v>232</v>
      </c>
      <c r="E7" s="182"/>
      <c r="F7" s="184"/>
      <c r="G7" s="177"/>
      <c r="H7" s="184"/>
      <c r="I7" s="177"/>
      <c r="J7" s="184"/>
      <c r="K7" s="177"/>
      <c r="L7" s="184"/>
      <c r="M7" s="177"/>
      <c r="N7" s="184"/>
      <c r="O7" s="86" t="s">
        <v>233</v>
      </c>
      <c r="P7" s="184"/>
      <c r="Q7" s="177"/>
    </row>
    <row r="8" spans="1:17" s="64" customFormat="1" ht="11.25" customHeight="1">
      <c r="A8" s="87" t="s">
        <v>234</v>
      </c>
      <c r="B8" s="87">
        <v>30</v>
      </c>
      <c r="C8" s="87">
        <v>110</v>
      </c>
      <c r="D8" s="88">
        <v>29</v>
      </c>
      <c r="E8" s="89">
        <v>81000</v>
      </c>
      <c r="F8" s="90" t="s">
        <v>235</v>
      </c>
      <c r="G8" s="87">
        <v>0.7</v>
      </c>
      <c r="H8" s="90" t="s">
        <v>236</v>
      </c>
      <c r="I8" s="87">
        <v>0</v>
      </c>
      <c r="J8" s="90" t="s">
        <v>236</v>
      </c>
      <c r="K8" s="87">
        <v>0</v>
      </c>
      <c r="L8" s="90" t="s">
        <v>236</v>
      </c>
      <c r="M8" s="87">
        <v>0</v>
      </c>
      <c r="N8" s="90" t="s">
        <v>237</v>
      </c>
      <c r="O8" s="91">
        <v>1880</v>
      </c>
      <c r="P8" s="90" t="s">
        <v>238</v>
      </c>
      <c r="Q8" s="91">
        <v>139580</v>
      </c>
    </row>
    <row r="9" spans="1:17" s="64" customFormat="1" ht="11.25" customHeight="1">
      <c r="A9" s="87"/>
      <c r="B9" s="87"/>
      <c r="C9" s="87"/>
      <c r="D9" s="88"/>
      <c r="E9" s="92"/>
      <c r="F9" s="90" t="s">
        <v>235</v>
      </c>
      <c r="G9" s="87"/>
      <c r="H9" s="90" t="s">
        <v>236</v>
      </c>
      <c r="I9" s="87"/>
      <c r="J9" s="90" t="s">
        <v>236</v>
      </c>
      <c r="K9" s="87"/>
      <c r="L9" s="90" t="s">
        <v>236</v>
      </c>
      <c r="M9" s="87"/>
      <c r="N9" s="90" t="s">
        <v>237</v>
      </c>
      <c r="O9" s="87"/>
      <c r="P9" s="90" t="s">
        <v>238</v>
      </c>
      <c r="Q9" s="87"/>
    </row>
    <row r="10" spans="1:17" s="64" customFormat="1" ht="11.25" customHeight="1">
      <c r="A10" s="87"/>
      <c r="B10" s="87"/>
      <c r="C10" s="87"/>
      <c r="D10" s="88"/>
      <c r="E10" s="92"/>
      <c r="F10" s="90" t="s">
        <v>235</v>
      </c>
      <c r="G10" s="87"/>
      <c r="H10" s="90" t="s">
        <v>236</v>
      </c>
      <c r="I10" s="87"/>
      <c r="J10" s="90" t="s">
        <v>236</v>
      </c>
      <c r="K10" s="87"/>
      <c r="L10" s="90" t="s">
        <v>236</v>
      </c>
      <c r="M10" s="87"/>
      <c r="N10" s="90" t="s">
        <v>237</v>
      </c>
      <c r="O10" s="87"/>
      <c r="P10" s="90" t="s">
        <v>238</v>
      </c>
      <c r="Q10" s="87"/>
    </row>
    <row r="11" spans="1:17" s="64" customFormat="1" ht="11.25" customHeight="1">
      <c r="A11" s="87"/>
      <c r="B11" s="87"/>
      <c r="C11" s="87"/>
      <c r="D11" s="88"/>
      <c r="E11" s="92"/>
      <c r="F11" s="90" t="s">
        <v>235</v>
      </c>
      <c r="G11" s="87"/>
      <c r="H11" s="90" t="s">
        <v>236</v>
      </c>
      <c r="I11" s="87"/>
      <c r="J11" s="90" t="s">
        <v>236</v>
      </c>
      <c r="K11" s="87"/>
      <c r="L11" s="90" t="s">
        <v>236</v>
      </c>
      <c r="M11" s="87"/>
      <c r="N11" s="90" t="s">
        <v>237</v>
      </c>
      <c r="O11" s="87"/>
      <c r="P11" s="90" t="s">
        <v>238</v>
      </c>
      <c r="Q11" s="87"/>
    </row>
    <row r="12" spans="1:17" s="64" customFormat="1" ht="11.25" customHeight="1">
      <c r="A12" s="87"/>
      <c r="B12" s="87"/>
      <c r="C12" s="87"/>
      <c r="D12" s="88"/>
      <c r="E12" s="92"/>
      <c r="F12" s="90" t="s">
        <v>235</v>
      </c>
      <c r="G12" s="87"/>
      <c r="H12" s="90" t="s">
        <v>236</v>
      </c>
      <c r="I12" s="87"/>
      <c r="J12" s="90" t="s">
        <v>236</v>
      </c>
      <c r="K12" s="87"/>
      <c r="L12" s="90" t="s">
        <v>236</v>
      </c>
      <c r="M12" s="87"/>
      <c r="N12" s="90" t="s">
        <v>237</v>
      </c>
      <c r="O12" s="87"/>
      <c r="P12" s="90" t="s">
        <v>238</v>
      </c>
      <c r="Q12" s="87"/>
    </row>
    <row r="13" spans="1:17" s="64" customFormat="1" ht="11.25" customHeight="1">
      <c r="A13" s="87"/>
      <c r="B13" s="87"/>
      <c r="C13" s="87"/>
      <c r="D13" s="88"/>
      <c r="E13" s="92"/>
      <c r="F13" s="87"/>
      <c r="G13" s="87"/>
      <c r="H13" s="87"/>
      <c r="I13" s="87"/>
      <c r="J13" s="87"/>
      <c r="K13" s="87"/>
      <c r="L13" s="87"/>
      <c r="M13" s="87"/>
      <c r="N13" s="87"/>
      <c r="O13" s="87"/>
      <c r="P13" s="87"/>
      <c r="Q13" s="87"/>
    </row>
    <row r="20" ht="12">
      <c r="M20" s="93"/>
    </row>
    <row r="21" ht="12">
      <c r="M21" s="93"/>
    </row>
  </sheetData>
  <mergeCells count="22">
    <mergeCell ref="L4:M4"/>
    <mergeCell ref="N4:O4"/>
    <mergeCell ref="P4:Q4"/>
    <mergeCell ref="B4:E4"/>
    <mergeCell ref="F4:G4"/>
    <mergeCell ref="H4:I4"/>
    <mergeCell ref="J4:K4"/>
    <mergeCell ref="Q6:Q7"/>
    <mergeCell ref="L6:L7"/>
    <mergeCell ref="K6:K7"/>
    <mergeCell ref="M6:M7"/>
    <mergeCell ref="N6:N7"/>
    <mergeCell ref="A6:A7"/>
    <mergeCell ref="A5:D5"/>
    <mergeCell ref="E6:E7"/>
    <mergeCell ref="F6:F7"/>
    <mergeCell ref="E5:Q5"/>
    <mergeCell ref="G6:G7"/>
    <mergeCell ref="H6:H7"/>
    <mergeCell ref="I6:I7"/>
    <mergeCell ref="J6:J7"/>
    <mergeCell ref="P6:P7"/>
  </mergeCells>
  <printOptions/>
  <pageMargins left="0.6692913385826772" right="0.5905511811023623" top="0.1968503937007874" bottom="0.5905511811023623"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2:Q21"/>
  <sheetViews>
    <sheetView workbookViewId="0" topLeftCell="A1">
      <selection activeCell="L4" sqref="L4:M4"/>
    </sheetView>
  </sheetViews>
  <sheetFormatPr defaultColWidth="9.00390625" defaultRowHeight="13.5"/>
  <cols>
    <col min="1" max="1" width="13.625" style="62" customWidth="1"/>
    <col min="2" max="5" width="6.75390625" style="62" customWidth="1"/>
    <col min="6" max="6" width="3.25390625" style="62" bestFit="1" customWidth="1"/>
    <col min="7" max="7" width="6.75390625" style="62" customWidth="1"/>
    <col min="8" max="8" width="2.875" style="62" bestFit="1" customWidth="1"/>
    <col min="9" max="9" width="6.75390625" style="62" customWidth="1"/>
    <col min="10" max="10" width="2.875" style="62" customWidth="1"/>
    <col min="11" max="11" width="6.75390625" style="62" customWidth="1"/>
    <col min="12" max="12" width="2.875" style="62" customWidth="1"/>
    <col min="13" max="13" width="6.75390625" style="62" customWidth="1"/>
    <col min="14" max="14" width="3.25390625" style="62" customWidth="1"/>
    <col min="15" max="15" width="6.75390625" style="62" customWidth="1"/>
    <col min="16" max="16" width="2.875" style="62" customWidth="1"/>
    <col min="17" max="17" width="6.75390625" style="62" customWidth="1"/>
    <col min="18" max="16384" width="9.00390625" style="62" customWidth="1"/>
  </cols>
  <sheetData>
    <row r="2" ht="12">
      <c r="A2" s="63" t="s">
        <v>239</v>
      </c>
    </row>
    <row r="3" ht="12">
      <c r="P3" s="62" t="s">
        <v>186</v>
      </c>
    </row>
    <row r="4" spans="1:17" s="64" customFormat="1" ht="11.25" customHeight="1">
      <c r="A4" s="82" t="s">
        <v>208</v>
      </c>
      <c r="B4" s="193" t="s">
        <v>240</v>
      </c>
      <c r="C4" s="194"/>
      <c r="D4" s="194"/>
      <c r="E4" s="195"/>
      <c r="F4" s="196" t="s">
        <v>210</v>
      </c>
      <c r="G4" s="197"/>
      <c r="H4" s="198" t="s">
        <v>258</v>
      </c>
      <c r="I4" s="199"/>
      <c r="J4" s="189" t="s">
        <v>211</v>
      </c>
      <c r="K4" s="190"/>
      <c r="L4" s="187" t="s">
        <v>296</v>
      </c>
      <c r="M4" s="188"/>
      <c r="N4" s="189" t="s">
        <v>212</v>
      </c>
      <c r="O4" s="190"/>
      <c r="P4" s="198" t="s">
        <v>258</v>
      </c>
      <c r="Q4" s="199"/>
    </row>
    <row r="5" spans="1:17" s="64" customFormat="1" ht="11.25" customHeight="1">
      <c r="A5" s="178" t="s">
        <v>213</v>
      </c>
      <c r="B5" s="179"/>
      <c r="C5" s="179"/>
      <c r="D5" s="180"/>
      <c r="E5" s="185" t="s">
        <v>214</v>
      </c>
      <c r="F5" s="179"/>
      <c r="G5" s="179"/>
      <c r="H5" s="179"/>
      <c r="I5" s="179"/>
      <c r="J5" s="179"/>
      <c r="K5" s="179"/>
      <c r="L5" s="179"/>
      <c r="M5" s="179"/>
      <c r="N5" s="179"/>
      <c r="O5" s="179"/>
      <c r="P5" s="179"/>
      <c r="Q5" s="186"/>
    </row>
    <row r="6" spans="1:17" s="64" customFormat="1" ht="11.25" customHeight="1">
      <c r="A6" s="176" t="s">
        <v>215</v>
      </c>
      <c r="B6" s="83" t="s">
        <v>183</v>
      </c>
      <c r="C6" s="83" t="s">
        <v>216</v>
      </c>
      <c r="D6" s="84" t="s">
        <v>217</v>
      </c>
      <c r="E6" s="181" t="s">
        <v>218</v>
      </c>
      <c r="F6" s="183" t="s">
        <v>219</v>
      </c>
      <c r="G6" s="176" t="s">
        <v>220</v>
      </c>
      <c r="H6" s="183" t="s">
        <v>221</v>
      </c>
      <c r="I6" s="176" t="s">
        <v>222</v>
      </c>
      <c r="J6" s="183" t="s">
        <v>223</v>
      </c>
      <c r="K6" s="176" t="s">
        <v>224</v>
      </c>
      <c r="L6" s="183" t="s">
        <v>225</v>
      </c>
      <c r="M6" s="176" t="s">
        <v>226</v>
      </c>
      <c r="N6" s="183" t="s">
        <v>227</v>
      </c>
      <c r="O6" s="85" t="s">
        <v>228</v>
      </c>
      <c r="P6" s="183" t="s">
        <v>229</v>
      </c>
      <c r="Q6" s="176" t="s">
        <v>137</v>
      </c>
    </row>
    <row r="7" spans="1:17" s="64" customFormat="1" ht="11.25" customHeight="1">
      <c r="A7" s="177"/>
      <c r="B7" s="83" t="s">
        <v>230</v>
      </c>
      <c r="C7" s="83" t="s">
        <v>231</v>
      </c>
      <c r="D7" s="84" t="s">
        <v>232</v>
      </c>
      <c r="E7" s="182"/>
      <c r="F7" s="184"/>
      <c r="G7" s="177"/>
      <c r="H7" s="184"/>
      <c r="I7" s="177"/>
      <c r="J7" s="184"/>
      <c r="K7" s="177"/>
      <c r="L7" s="184"/>
      <c r="M7" s="177"/>
      <c r="N7" s="184"/>
      <c r="O7" s="94" t="s">
        <v>233</v>
      </c>
      <c r="P7" s="184"/>
      <c r="Q7" s="177"/>
    </row>
    <row r="8" spans="1:17" s="64" customFormat="1" ht="11.25" customHeight="1">
      <c r="A8" s="87" t="s">
        <v>234</v>
      </c>
      <c r="B8" s="87">
        <v>20</v>
      </c>
      <c r="C8" s="87">
        <v>50</v>
      </c>
      <c r="D8" s="88">
        <v>19.973</v>
      </c>
      <c r="E8" s="89">
        <v>42000</v>
      </c>
      <c r="F8" s="90" t="s">
        <v>235</v>
      </c>
      <c r="G8" s="87">
        <v>0.7</v>
      </c>
      <c r="H8" s="90" t="s">
        <v>236</v>
      </c>
      <c r="I8" s="87"/>
      <c r="J8" s="90" t="s">
        <v>236</v>
      </c>
      <c r="K8" s="87"/>
      <c r="L8" s="90" t="s">
        <v>236</v>
      </c>
      <c r="M8" s="87"/>
      <c r="N8" s="90" t="s">
        <v>237</v>
      </c>
      <c r="O8" s="91">
        <v>1355</v>
      </c>
      <c r="P8" s="90" t="s">
        <v>238</v>
      </c>
      <c r="Q8" s="91">
        <v>72755</v>
      </c>
    </row>
    <row r="9" spans="1:17" s="64" customFormat="1" ht="11.25" customHeight="1">
      <c r="A9" s="87" t="s">
        <v>241</v>
      </c>
      <c r="B9" s="87">
        <v>4</v>
      </c>
      <c r="C9" s="87">
        <v>50</v>
      </c>
      <c r="D9" s="88">
        <v>1.322</v>
      </c>
      <c r="E9" s="89">
        <v>18500</v>
      </c>
      <c r="F9" s="90" t="s">
        <v>235</v>
      </c>
      <c r="G9" s="87">
        <v>0.6</v>
      </c>
      <c r="H9" s="90" t="s">
        <v>236</v>
      </c>
      <c r="I9" s="87"/>
      <c r="J9" s="90" t="s">
        <v>236</v>
      </c>
      <c r="K9" s="87"/>
      <c r="L9" s="90" t="s">
        <v>236</v>
      </c>
      <c r="M9" s="87"/>
      <c r="N9" s="90" t="s">
        <v>237</v>
      </c>
      <c r="O9" s="87">
        <v>650</v>
      </c>
      <c r="P9" s="90" t="s">
        <v>238</v>
      </c>
      <c r="Q9" s="91">
        <v>30250</v>
      </c>
    </row>
    <row r="10" spans="1:17" s="64" customFormat="1" ht="11.25" customHeight="1">
      <c r="A10" s="87"/>
      <c r="B10" s="87"/>
      <c r="C10" s="87"/>
      <c r="D10" s="88"/>
      <c r="E10" s="92"/>
      <c r="F10" s="90" t="s">
        <v>235</v>
      </c>
      <c r="G10" s="87"/>
      <c r="H10" s="90" t="s">
        <v>236</v>
      </c>
      <c r="I10" s="87"/>
      <c r="J10" s="90" t="s">
        <v>236</v>
      </c>
      <c r="K10" s="87"/>
      <c r="L10" s="90" t="s">
        <v>236</v>
      </c>
      <c r="M10" s="87"/>
      <c r="N10" s="90" t="s">
        <v>237</v>
      </c>
      <c r="O10" s="87"/>
      <c r="P10" s="90" t="s">
        <v>238</v>
      </c>
      <c r="Q10" s="87"/>
    </row>
    <row r="11" spans="1:17" s="64" customFormat="1" ht="11.25" customHeight="1">
      <c r="A11" s="87"/>
      <c r="B11" s="87"/>
      <c r="C11" s="87"/>
      <c r="D11" s="88"/>
      <c r="E11" s="92"/>
      <c r="F11" s="90" t="s">
        <v>235</v>
      </c>
      <c r="G11" s="87"/>
      <c r="H11" s="90" t="s">
        <v>236</v>
      </c>
      <c r="I11" s="87"/>
      <c r="J11" s="90" t="s">
        <v>236</v>
      </c>
      <c r="K11" s="87"/>
      <c r="L11" s="90" t="s">
        <v>236</v>
      </c>
      <c r="M11" s="87"/>
      <c r="N11" s="90" t="s">
        <v>237</v>
      </c>
      <c r="O11" s="87"/>
      <c r="P11" s="90" t="s">
        <v>238</v>
      </c>
      <c r="Q11" s="87"/>
    </row>
    <row r="12" spans="1:17" s="64" customFormat="1" ht="11.25" customHeight="1">
      <c r="A12" s="87"/>
      <c r="B12" s="87"/>
      <c r="C12" s="87"/>
      <c r="D12" s="88"/>
      <c r="E12" s="92"/>
      <c r="F12" s="90"/>
      <c r="G12" s="87"/>
      <c r="H12" s="90"/>
      <c r="I12" s="87"/>
      <c r="J12" s="90"/>
      <c r="K12" s="87"/>
      <c r="L12" s="90"/>
      <c r="M12" s="87"/>
      <c r="N12" s="90"/>
      <c r="O12" s="87"/>
      <c r="P12" s="90"/>
      <c r="Q12" s="91">
        <v>103005</v>
      </c>
    </row>
    <row r="13" spans="1:17" s="64" customFormat="1" ht="11.25" customHeight="1">
      <c r="A13" s="87"/>
      <c r="B13" s="87"/>
      <c r="C13" s="87"/>
      <c r="D13" s="88"/>
      <c r="E13" s="92"/>
      <c r="F13" s="87"/>
      <c r="G13" s="87"/>
      <c r="H13" s="87"/>
      <c r="I13" s="87"/>
      <c r="J13" s="87"/>
      <c r="K13" s="87"/>
      <c r="L13" s="87"/>
      <c r="M13" s="87"/>
      <c r="N13" s="87"/>
      <c r="O13" s="87" t="s">
        <v>242</v>
      </c>
      <c r="P13" s="87"/>
      <c r="Q13" s="91">
        <v>206010</v>
      </c>
    </row>
    <row r="20" ht="12">
      <c r="M20" s="93"/>
    </row>
    <row r="21" ht="12">
      <c r="M21" s="93"/>
    </row>
  </sheetData>
  <mergeCells count="22">
    <mergeCell ref="Q6:Q7"/>
    <mergeCell ref="L6:L7"/>
    <mergeCell ref="M6:M7"/>
    <mergeCell ref="N6:N7"/>
    <mergeCell ref="P6:P7"/>
    <mergeCell ref="H6:H7"/>
    <mergeCell ref="I6:I7"/>
    <mergeCell ref="J6:J7"/>
    <mergeCell ref="K6:K7"/>
    <mergeCell ref="A6:A7"/>
    <mergeCell ref="E6:E7"/>
    <mergeCell ref="F6:F7"/>
    <mergeCell ref="G6:G7"/>
    <mergeCell ref="L4:M4"/>
    <mergeCell ref="N4:O4"/>
    <mergeCell ref="P4:Q4"/>
    <mergeCell ref="A5:D5"/>
    <mergeCell ref="E5:Q5"/>
    <mergeCell ref="B4:E4"/>
    <mergeCell ref="F4:G4"/>
    <mergeCell ref="H4:I4"/>
    <mergeCell ref="J4:K4"/>
  </mergeCells>
  <printOptions/>
  <pageMargins left="0.6692913385826772" right="0.5905511811023623" top="0.3937007874015748" bottom="0.5905511811023623"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2:Q21"/>
  <sheetViews>
    <sheetView workbookViewId="0" topLeftCell="A1">
      <selection activeCell="G23" sqref="G23"/>
    </sheetView>
  </sheetViews>
  <sheetFormatPr defaultColWidth="9.00390625" defaultRowHeight="13.5"/>
  <cols>
    <col min="1" max="1" width="13.625" style="62" customWidth="1"/>
    <col min="2" max="5" width="6.75390625" style="62" customWidth="1"/>
    <col min="6" max="6" width="3.25390625" style="62" bestFit="1" customWidth="1"/>
    <col min="7" max="7" width="6.75390625" style="62" customWidth="1"/>
    <col min="8" max="8" width="2.875" style="62" bestFit="1" customWidth="1"/>
    <col min="9" max="9" width="6.75390625" style="62" customWidth="1"/>
    <col min="10" max="10" width="2.875" style="62" customWidth="1"/>
    <col min="11" max="11" width="6.75390625" style="62" customWidth="1"/>
    <col min="12" max="12" width="2.875" style="62" customWidth="1"/>
    <col min="13" max="13" width="6.75390625" style="62" customWidth="1"/>
    <col min="14" max="14" width="3.25390625" style="62" customWidth="1"/>
    <col min="15" max="15" width="6.75390625" style="62" customWidth="1"/>
    <col min="16" max="16" width="2.875" style="62" customWidth="1"/>
    <col min="17" max="17" width="6.75390625" style="62" customWidth="1"/>
    <col min="18" max="16384" width="9.00390625" style="62" customWidth="1"/>
  </cols>
  <sheetData>
    <row r="2" ht="12">
      <c r="A2" s="63" t="s">
        <v>244</v>
      </c>
    </row>
    <row r="3" ht="12">
      <c r="P3" s="62" t="s">
        <v>186</v>
      </c>
    </row>
    <row r="4" spans="1:17" s="64" customFormat="1" ht="11.25" customHeight="1">
      <c r="A4" s="82" t="s">
        <v>245</v>
      </c>
      <c r="B4" s="193"/>
      <c r="C4" s="194"/>
      <c r="D4" s="194"/>
      <c r="E4" s="195"/>
      <c r="F4" s="204" t="s">
        <v>210</v>
      </c>
      <c r="G4" s="205"/>
      <c r="H4" s="198" t="s">
        <v>258</v>
      </c>
      <c r="I4" s="199"/>
      <c r="J4" s="189" t="s">
        <v>211</v>
      </c>
      <c r="K4" s="190"/>
      <c r="L4" s="187" t="s">
        <v>296</v>
      </c>
      <c r="M4" s="188"/>
      <c r="N4" s="189" t="s">
        <v>212</v>
      </c>
      <c r="O4" s="190"/>
      <c r="P4" s="198" t="s">
        <v>258</v>
      </c>
      <c r="Q4" s="199"/>
    </row>
    <row r="5" spans="1:17" s="64" customFormat="1" ht="11.25" customHeight="1">
      <c r="A5" s="178" t="s">
        <v>213</v>
      </c>
      <c r="B5" s="179"/>
      <c r="C5" s="179"/>
      <c r="D5" s="180"/>
      <c r="E5" s="185" t="s">
        <v>214</v>
      </c>
      <c r="F5" s="179"/>
      <c r="G5" s="179"/>
      <c r="H5" s="179"/>
      <c r="I5" s="179"/>
      <c r="J5" s="179"/>
      <c r="K5" s="179"/>
      <c r="L5" s="179"/>
      <c r="M5" s="179"/>
      <c r="N5" s="179"/>
      <c r="O5" s="179"/>
      <c r="P5" s="179"/>
      <c r="Q5" s="186"/>
    </row>
    <row r="6" spans="1:17" s="64" customFormat="1" ht="11.25" customHeight="1">
      <c r="A6" s="176" t="s">
        <v>215</v>
      </c>
      <c r="B6" s="83" t="s">
        <v>183</v>
      </c>
      <c r="C6" s="83" t="s">
        <v>216</v>
      </c>
      <c r="D6" s="84" t="s">
        <v>246</v>
      </c>
      <c r="E6" s="200"/>
      <c r="F6" s="201"/>
      <c r="G6" s="176" t="s">
        <v>247</v>
      </c>
      <c r="H6" s="183" t="s">
        <v>248</v>
      </c>
      <c r="I6" s="208" t="s">
        <v>249</v>
      </c>
      <c r="J6" s="183" t="s">
        <v>243</v>
      </c>
      <c r="K6" s="176" t="s">
        <v>224</v>
      </c>
      <c r="L6" s="183" t="s">
        <v>225</v>
      </c>
      <c r="M6" s="176" t="s">
        <v>226</v>
      </c>
      <c r="N6" s="183" t="s">
        <v>227</v>
      </c>
      <c r="O6" s="176" t="s">
        <v>233</v>
      </c>
      <c r="P6" s="183" t="s">
        <v>250</v>
      </c>
      <c r="Q6" s="176" t="s">
        <v>137</v>
      </c>
    </row>
    <row r="7" spans="1:17" s="64" customFormat="1" ht="11.25" customHeight="1">
      <c r="A7" s="177"/>
      <c r="B7" s="83" t="s">
        <v>230</v>
      </c>
      <c r="C7" s="83" t="s">
        <v>231</v>
      </c>
      <c r="D7" s="84" t="s">
        <v>251</v>
      </c>
      <c r="E7" s="202"/>
      <c r="F7" s="203"/>
      <c r="G7" s="177"/>
      <c r="H7" s="184"/>
      <c r="I7" s="209"/>
      <c r="J7" s="184"/>
      <c r="K7" s="177"/>
      <c r="L7" s="184"/>
      <c r="M7" s="177"/>
      <c r="N7" s="184"/>
      <c r="O7" s="177"/>
      <c r="P7" s="184"/>
      <c r="Q7" s="177"/>
    </row>
    <row r="8" spans="1:17" s="64" customFormat="1" ht="11.25" customHeight="1">
      <c r="A8" s="87" t="s">
        <v>234</v>
      </c>
      <c r="B8" s="87">
        <v>20</v>
      </c>
      <c r="C8" s="87">
        <v>90</v>
      </c>
      <c r="D8" s="88">
        <v>5</v>
      </c>
      <c r="E8" s="206" t="s">
        <v>252</v>
      </c>
      <c r="F8" s="207"/>
      <c r="G8" s="87">
        <v>95</v>
      </c>
      <c r="H8" s="90" t="s">
        <v>253</v>
      </c>
      <c r="I8" s="91">
        <v>4000</v>
      </c>
      <c r="J8" s="90" t="s">
        <v>254</v>
      </c>
      <c r="K8" s="87">
        <v>0</v>
      </c>
      <c r="L8" s="90" t="s">
        <v>255</v>
      </c>
      <c r="M8" s="87">
        <v>0</v>
      </c>
      <c r="N8" s="90" t="s">
        <v>256</v>
      </c>
      <c r="O8" s="91">
        <v>0</v>
      </c>
      <c r="P8" s="90" t="s">
        <v>257</v>
      </c>
      <c r="Q8" s="91">
        <v>380000</v>
      </c>
    </row>
    <row r="9" spans="1:17" s="64" customFormat="1" ht="11.25" customHeight="1">
      <c r="A9" s="87"/>
      <c r="B9" s="87"/>
      <c r="C9" s="87"/>
      <c r="D9" s="88"/>
      <c r="E9" s="95"/>
      <c r="F9" s="96"/>
      <c r="G9" s="87"/>
      <c r="H9" s="90" t="s">
        <v>253</v>
      </c>
      <c r="I9" s="87"/>
      <c r="J9" s="90" t="s">
        <v>254</v>
      </c>
      <c r="K9" s="87"/>
      <c r="L9" s="90" t="s">
        <v>255</v>
      </c>
      <c r="M9" s="87"/>
      <c r="N9" s="90" t="s">
        <v>256</v>
      </c>
      <c r="O9" s="87"/>
      <c r="P9" s="90" t="s">
        <v>257</v>
      </c>
      <c r="Q9" s="91"/>
    </row>
    <row r="10" spans="1:17" s="64" customFormat="1" ht="11.25" customHeight="1">
      <c r="A10" s="87"/>
      <c r="B10" s="87"/>
      <c r="C10" s="87"/>
      <c r="D10" s="88"/>
      <c r="E10" s="97"/>
      <c r="F10" s="96"/>
      <c r="G10" s="87"/>
      <c r="H10" s="90" t="s">
        <v>253</v>
      </c>
      <c r="I10" s="87"/>
      <c r="J10" s="90" t="s">
        <v>254</v>
      </c>
      <c r="K10" s="87"/>
      <c r="L10" s="90" t="s">
        <v>255</v>
      </c>
      <c r="M10" s="87"/>
      <c r="N10" s="90" t="s">
        <v>256</v>
      </c>
      <c r="O10" s="87"/>
      <c r="P10" s="90" t="s">
        <v>257</v>
      </c>
      <c r="Q10" s="87"/>
    </row>
    <row r="11" spans="1:17" s="64" customFormat="1" ht="11.25" customHeight="1">
      <c r="A11" s="87"/>
      <c r="B11" s="87"/>
      <c r="C11" s="87"/>
      <c r="D11" s="88"/>
      <c r="E11" s="97"/>
      <c r="F11" s="96"/>
      <c r="G11" s="87"/>
      <c r="H11" s="90" t="s">
        <v>253</v>
      </c>
      <c r="I11" s="87"/>
      <c r="J11" s="90" t="s">
        <v>254</v>
      </c>
      <c r="K11" s="87"/>
      <c r="L11" s="90" t="s">
        <v>255</v>
      </c>
      <c r="M11" s="87"/>
      <c r="N11" s="90" t="s">
        <v>256</v>
      </c>
      <c r="O11" s="87"/>
      <c r="P11" s="90" t="s">
        <v>257</v>
      </c>
      <c r="Q11" s="87"/>
    </row>
    <row r="12" spans="1:17" s="64" customFormat="1" ht="11.25" customHeight="1">
      <c r="A12" s="87"/>
      <c r="B12" s="87"/>
      <c r="C12" s="87"/>
      <c r="D12" s="88"/>
      <c r="E12" s="97"/>
      <c r="F12" s="96"/>
      <c r="G12" s="87"/>
      <c r="H12" s="90" t="s">
        <v>253</v>
      </c>
      <c r="I12" s="87"/>
      <c r="J12" s="90" t="s">
        <v>254</v>
      </c>
      <c r="K12" s="87"/>
      <c r="L12" s="90" t="s">
        <v>255</v>
      </c>
      <c r="M12" s="87"/>
      <c r="N12" s="90" t="s">
        <v>256</v>
      </c>
      <c r="O12" s="87"/>
      <c r="P12" s="90" t="s">
        <v>257</v>
      </c>
      <c r="Q12" s="87"/>
    </row>
    <row r="13" spans="1:17" s="64" customFormat="1" ht="11.25" customHeight="1">
      <c r="A13" s="87"/>
      <c r="B13" s="87"/>
      <c r="C13" s="87"/>
      <c r="D13" s="88"/>
      <c r="E13" s="97"/>
      <c r="F13" s="92"/>
      <c r="G13" s="87"/>
      <c r="H13" s="87"/>
      <c r="I13" s="87"/>
      <c r="J13" s="87"/>
      <c r="K13" s="87"/>
      <c r="L13" s="87"/>
      <c r="M13" s="87"/>
      <c r="N13" s="87"/>
      <c r="O13" s="87"/>
      <c r="P13" s="87"/>
      <c r="Q13" s="91"/>
    </row>
    <row r="20" ht="12">
      <c r="M20" s="93"/>
    </row>
    <row r="21" ht="12">
      <c r="M21" s="93"/>
    </row>
  </sheetData>
  <mergeCells count="23">
    <mergeCell ref="E8:F8"/>
    <mergeCell ref="O6:O7"/>
    <mergeCell ref="L4:M4"/>
    <mergeCell ref="N4:O4"/>
    <mergeCell ref="I6:I7"/>
    <mergeCell ref="J6:J7"/>
    <mergeCell ref="K6:K7"/>
    <mergeCell ref="P4:Q4"/>
    <mergeCell ref="A5:D5"/>
    <mergeCell ref="E5:Q5"/>
    <mergeCell ref="B4:E4"/>
    <mergeCell ref="F4:G4"/>
    <mergeCell ref="H4:I4"/>
    <mergeCell ref="J4:K4"/>
    <mergeCell ref="A6:A7"/>
    <mergeCell ref="G6:G7"/>
    <mergeCell ref="E6:F7"/>
    <mergeCell ref="H6:H7"/>
    <mergeCell ref="Q6:Q7"/>
    <mergeCell ref="L6:L7"/>
    <mergeCell ref="M6:M7"/>
    <mergeCell ref="N6:N7"/>
    <mergeCell ref="P6:P7"/>
  </mergeCells>
  <printOptions/>
  <pageMargins left="0.6692913385826772" right="0.5905511811023623" top="0.3937007874015748" bottom="0.5905511811023623"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B1:G36"/>
  <sheetViews>
    <sheetView workbookViewId="0" topLeftCell="A1">
      <selection activeCell="A1" sqref="A1"/>
    </sheetView>
  </sheetViews>
  <sheetFormatPr defaultColWidth="9.00390625" defaultRowHeight="20.25" customHeight="1"/>
  <cols>
    <col min="1" max="1" width="1.12109375" style="98" customWidth="1"/>
    <col min="2" max="2" width="13.625" style="98" customWidth="1"/>
    <col min="3" max="4" width="19.50390625" style="98" customWidth="1"/>
    <col min="5" max="5" width="6.625" style="100" customWidth="1"/>
    <col min="6" max="6" width="9.00390625" style="98" customWidth="1"/>
    <col min="7" max="7" width="14.50390625" style="98" customWidth="1"/>
    <col min="8" max="8" width="1.12109375" style="98" customWidth="1"/>
    <col min="9" max="16384" width="9.00390625" style="98" customWidth="1"/>
  </cols>
  <sheetData>
    <row r="1" ht="20.25" customHeight="1">
      <c r="G1" s="99" t="s">
        <v>261</v>
      </c>
    </row>
    <row r="2" spans="2:7" ht="28.5" customHeight="1">
      <c r="B2" s="210" t="s">
        <v>259</v>
      </c>
      <c r="C2" s="210"/>
      <c r="D2" s="210"/>
      <c r="E2" s="210"/>
      <c r="F2" s="210"/>
      <c r="G2" s="210"/>
    </row>
    <row r="3" spans="2:7" s="100" customFormat="1" ht="20.25" customHeight="1">
      <c r="B3" s="101" t="s">
        <v>263</v>
      </c>
      <c r="C3" s="101" t="s">
        <v>262</v>
      </c>
      <c r="D3" s="101" t="s">
        <v>265</v>
      </c>
      <c r="E3" s="101" t="s">
        <v>184</v>
      </c>
      <c r="F3" s="101" t="s">
        <v>185</v>
      </c>
      <c r="G3" s="101" t="s">
        <v>260</v>
      </c>
    </row>
    <row r="4" spans="2:7" ht="20.25" customHeight="1">
      <c r="B4" s="102" t="s">
        <v>110</v>
      </c>
      <c r="C4" s="102" t="s">
        <v>264</v>
      </c>
      <c r="D4" s="102" t="s">
        <v>266</v>
      </c>
      <c r="E4" s="101" t="s">
        <v>267</v>
      </c>
      <c r="F4" s="102">
        <v>10</v>
      </c>
      <c r="G4" s="102" t="s">
        <v>268</v>
      </c>
    </row>
    <row r="5" spans="2:7" ht="20.25" customHeight="1">
      <c r="B5" s="102"/>
      <c r="C5" s="102"/>
      <c r="D5" s="102"/>
      <c r="E5" s="101"/>
      <c r="F5" s="102"/>
      <c r="G5" s="102"/>
    </row>
    <row r="6" spans="2:7" ht="20.25" customHeight="1">
      <c r="B6" s="102"/>
      <c r="C6" s="102"/>
      <c r="D6" s="102"/>
      <c r="E6" s="101"/>
      <c r="F6" s="102"/>
      <c r="G6" s="102"/>
    </row>
    <row r="7" spans="2:7" ht="20.25" customHeight="1">
      <c r="B7" s="102"/>
      <c r="C7" s="102"/>
      <c r="D7" s="102"/>
      <c r="E7" s="101"/>
      <c r="F7" s="102"/>
      <c r="G7" s="102"/>
    </row>
    <row r="8" spans="2:7" ht="20.25" customHeight="1">
      <c r="B8" s="102"/>
      <c r="C8" s="102"/>
      <c r="D8" s="102"/>
      <c r="E8" s="101"/>
      <c r="F8" s="102"/>
      <c r="G8" s="102"/>
    </row>
    <row r="9" spans="2:7" ht="20.25" customHeight="1">
      <c r="B9" s="102"/>
      <c r="C9" s="102"/>
      <c r="D9" s="102"/>
      <c r="E9" s="101"/>
      <c r="F9" s="102"/>
      <c r="G9" s="102"/>
    </row>
    <row r="10" spans="2:7" ht="20.25" customHeight="1">
      <c r="B10" s="102"/>
      <c r="C10" s="102"/>
      <c r="D10" s="102"/>
      <c r="E10" s="101"/>
      <c r="F10" s="102"/>
      <c r="G10" s="102"/>
    </row>
    <row r="11" spans="2:7" ht="20.25" customHeight="1">
      <c r="B11" s="102"/>
      <c r="C11" s="102"/>
      <c r="D11" s="102"/>
      <c r="E11" s="101"/>
      <c r="F11" s="102"/>
      <c r="G11" s="102"/>
    </row>
    <row r="12" spans="2:7" ht="20.25" customHeight="1">
      <c r="B12" s="102"/>
      <c r="C12" s="102"/>
      <c r="D12" s="102"/>
      <c r="E12" s="101"/>
      <c r="F12" s="102"/>
      <c r="G12" s="102"/>
    </row>
    <row r="13" spans="2:7" ht="20.25" customHeight="1">
      <c r="B13" s="102"/>
      <c r="C13" s="102"/>
      <c r="D13" s="102"/>
      <c r="E13" s="101"/>
      <c r="F13" s="102"/>
      <c r="G13" s="102"/>
    </row>
    <row r="14" spans="2:7" ht="20.25" customHeight="1">
      <c r="B14" s="102"/>
      <c r="C14" s="102"/>
      <c r="D14" s="102"/>
      <c r="E14" s="101"/>
      <c r="F14" s="102"/>
      <c r="G14" s="102"/>
    </row>
    <row r="15" spans="2:7" ht="20.25" customHeight="1">
      <c r="B15" s="102"/>
      <c r="C15" s="102"/>
      <c r="D15" s="102"/>
      <c r="E15" s="101"/>
      <c r="F15" s="102"/>
      <c r="G15" s="102"/>
    </row>
    <row r="16" spans="2:7" ht="20.25" customHeight="1">
      <c r="B16" s="102"/>
      <c r="C16" s="102"/>
      <c r="D16" s="102"/>
      <c r="E16" s="101"/>
      <c r="F16" s="102"/>
      <c r="G16" s="102"/>
    </row>
    <row r="17" spans="2:7" ht="20.25" customHeight="1">
      <c r="B17" s="102"/>
      <c r="C17" s="102"/>
      <c r="D17" s="102"/>
      <c r="E17" s="101"/>
      <c r="F17" s="102"/>
      <c r="G17" s="102"/>
    </row>
    <row r="18" spans="2:7" ht="20.25" customHeight="1">
      <c r="B18" s="102"/>
      <c r="C18" s="102"/>
      <c r="D18" s="102"/>
      <c r="E18" s="101"/>
      <c r="F18" s="102"/>
      <c r="G18" s="102"/>
    </row>
    <row r="19" spans="2:7" ht="20.25" customHeight="1">
      <c r="B19" s="102"/>
      <c r="C19" s="102"/>
      <c r="D19" s="102"/>
      <c r="E19" s="101"/>
      <c r="F19" s="102"/>
      <c r="G19" s="102"/>
    </row>
    <row r="20" spans="2:7" ht="20.25" customHeight="1">
      <c r="B20" s="102"/>
      <c r="C20" s="102"/>
      <c r="D20" s="102"/>
      <c r="E20" s="101"/>
      <c r="F20" s="102"/>
      <c r="G20" s="102"/>
    </row>
    <row r="21" spans="2:7" ht="20.25" customHeight="1">
      <c r="B21" s="102"/>
      <c r="C21" s="102"/>
      <c r="D21" s="102"/>
      <c r="E21" s="101"/>
      <c r="F21" s="102"/>
      <c r="G21" s="102"/>
    </row>
    <row r="22" spans="2:7" ht="20.25" customHeight="1">
      <c r="B22" s="102"/>
      <c r="C22" s="102"/>
      <c r="D22" s="102"/>
      <c r="E22" s="101"/>
      <c r="F22" s="102"/>
      <c r="G22" s="102"/>
    </row>
    <row r="23" spans="2:7" ht="20.25" customHeight="1">
      <c r="B23" s="102"/>
      <c r="C23" s="102"/>
      <c r="D23" s="102"/>
      <c r="E23" s="101"/>
      <c r="F23" s="102"/>
      <c r="G23" s="102"/>
    </row>
    <row r="24" spans="2:7" ht="20.25" customHeight="1">
      <c r="B24" s="102"/>
      <c r="C24" s="102"/>
      <c r="D24" s="102"/>
      <c r="E24" s="101"/>
      <c r="F24" s="102"/>
      <c r="G24" s="102"/>
    </row>
    <row r="25" spans="2:7" ht="20.25" customHeight="1">
      <c r="B25" s="102"/>
      <c r="C25" s="102"/>
      <c r="D25" s="102"/>
      <c r="E25" s="101"/>
      <c r="F25" s="102"/>
      <c r="G25" s="102"/>
    </row>
    <row r="26" spans="2:7" ht="20.25" customHeight="1">
      <c r="B26" s="102"/>
      <c r="C26" s="102"/>
      <c r="D26" s="102"/>
      <c r="E26" s="101"/>
      <c r="F26" s="102"/>
      <c r="G26" s="102"/>
    </row>
    <row r="27" spans="2:7" ht="20.25" customHeight="1">
      <c r="B27" s="102"/>
      <c r="C27" s="102"/>
      <c r="D27" s="102"/>
      <c r="E27" s="101"/>
      <c r="F27" s="102"/>
      <c r="G27" s="102"/>
    </row>
    <row r="28" spans="2:7" ht="20.25" customHeight="1">
      <c r="B28" s="102"/>
      <c r="C28" s="102"/>
      <c r="D28" s="102"/>
      <c r="E28" s="101"/>
      <c r="F28" s="102"/>
      <c r="G28" s="102"/>
    </row>
    <row r="29" spans="2:7" ht="20.25" customHeight="1">
      <c r="B29" s="102"/>
      <c r="C29" s="102"/>
      <c r="D29" s="102"/>
      <c r="E29" s="101"/>
      <c r="F29" s="102"/>
      <c r="G29" s="102"/>
    </row>
    <row r="30" spans="2:7" ht="20.25" customHeight="1">
      <c r="B30" s="102"/>
      <c r="C30" s="102"/>
      <c r="D30" s="102"/>
      <c r="E30" s="101"/>
      <c r="F30" s="102"/>
      <c r="G30" s="102"/>
    </row>
    <row r="31" spans="2:7" ht="20.25" customHeight="1">
      <c r="B31" s="102"/>
      <c r="C31" s="102"/>
      <c r="D31" s="102"/>
      <c r="E31" s="101"/>
      <c r="F31" s="102"/>
      <c r="G31" s="102"/>
    </row>
    <row r="32" spans="2:7" ht="20.25" customHeight="1">
      <c r="B32" s="102"/>
      <c r="C32" s="102"/>
      <c r="D32" s="102"/>
      <c r="E32" s="101"/>
      <c r="F32" s="102"/>
      <c r="G32" s="102"/>
    </row>
    <row r="33" spans="2:7" ht="20.25" customHeight="1">
      <c r="B33" s="102"/>
      <c r="C33" s="102"/>
      <c r="D33" s="102"/>
      <c r="E33" s="101"/>
      <c r="F33" s="102"/>
      <c r="G33" s="102"/>
    </row>
    <row r="34" spans="2:7" ht="20.25" customHeight="1">
      <c r="B34" s="102"/>
      <c r="C34" s="102"/>
      <c r="D34" s="102"/>
      <c r="E34" s="101"/>
      <c r="F34" s="102"/>
      <c r="G34" s="102"/>
    </row>
    <row r="35" spans="2:7" ht="20.25" customHeight="1">
      <c r="B35" s="102"/>
      <c r="C35" s="102"/>
      <c r="D35" s="102"/>
      <c r="E35" s="101"/>
      <c r="F35" s="102"/>
      <c r="G35" s="102"/>
    </row>
    <row r="36" spans="2:7" ht="20.25" customHeight="1">
      <c r="B36" s="102"/>
      <c r="C36" s="102"/>
      <c r="D36" s="102"/>
      <c r="E36" s="101"/>
      <c r="F36" s="102"/>
      <c r="G36" s="102"/>
    </row>
  </sheetData>
  <mergeCells count="1">
    <mergeCell ref="B2:G2"/>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1:AH63"/>
  <sheetViews>
    <sheetView view="pageBreakPreview" zoomScaleSheetLayoutView="100" workbookViewId="0" topLeftCell="A1">
      <selection activeCell="B1" sqref="B1"/>
    </sheetView>
  </sheetViews>
  <sheetFormatPr defaultColWidth="9.00390625" defaultRowHeight="17.25" customHeight="1"/>
  <cols>
    <col min="1" max="1" width="1.00390625" style="103" customWidth="1"/>
    <col min="2" max="2" width="15.375" style="103" customWidth="1"/>
    <col min="3" max="4" width="10.50390625" style="103" customWidth="1"/>
    <col min="5" max="5" width="5.375" style="103" customWidth="1"/>
    <col min="6" max="6" width="23.00390625" style="103" customWidth="1"/>
    <col min="7" max="7" width="14.625" style="103" customWidth="1"/>
    <col min="8" max="31" width="4.50390625" style="103" customWidth="1"/>
    <col min="32" max="32" width="10.125" style="103" customWidth="1"/>
    <col min="33" max="16384" width="9.00390625" style="103" customWidth="1"/>
  </cols>
  <sheetData>
    <row r="1" ht="17.25" customHeight="1">
      <c r="AF1" s="148" t="s">
        <v>294</v>
      </c>
    </row>
    <row r="2" spans="2:34" ht="17.25" customHeight="1">
      <c r="B2" s="283" t="s">
        <v>112</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H2" s="103" t="s">
        <v>113</v>
      </c>
    </row>
    <row r="3" spans="2:34" ht="16.5" customHeight="1">
      <c r="B3" s="104" t="s">
        <v>114</v>
      </c>
      <c r="C3" s="284" t="s">
        <v>269</v>
      </c>
      <c r="D3" s="285"/>
      <c r="E3" s="285"/>
      <c r="F3" s="285"/>
      <c r="G3" s="286"/>
      <c r="H3" s="284" t="s">
        <v>270</v>
      </c>
      <c r="I3" s="285"/>
      <c r="J3" s="285"/>
      <c r="K3" s="285"/>
      <c r="L3" s="285"/>
      <c r="M3" s="285"/>
      <c r="N3" s="286"/>
      <c r="O3" s="284" t="s">
        <v>271</v>
      </c>
      <c r="P3" s="285"/>
      <c r="Q3" s="285"/>
      <c r="R3" s="286"/>
      <c r="S3" s="284" t="s">
        <v>272</v>
      </c>
      <c r="T3" s="285"/>
      <c r="U3" s="285"/>
      <c r="V3" s="286"/>
      <c r="AA3" s="230" t="s">
        <v>115</v>
      </c>
      <c r="AB3" s="230"/>
      <c r="AC3" s="230"/>
      <c r="AD3" s="287"/>
      <c r="AE3" s="287"/>
      <c r="AF3" s="287"/>
      <c r="AH3" s="103" t="s">
        <v>116</v>
      </c>
    </row>
    <row r="4" spans="2:34" ht="16.5" customHeight="1">
      <c r="B4" s="104" t="s">
        <v>117</v>
      </c>
      <c r="C4" s="284" t="s">
        <v>113</v>
      </c>
      <c r="D4" s="286"/>
      <c r="E4" s="105"/>
      <c r="F4" s="105"/>
      <c r="G4" s="105"/>
      <c r="H4" s="105"/>
      <c r="I4" s="105"/>
      <c r="J4" s="105"/>
      <c r="K4" s="105"/>
      <c r="L4" s="105"/>
      <c r="M4" s="105"/>
      <c r="N4" s="105"/>
      <c r="O4" s="105"/>
      <c r="P4" s="105"/>
      <c r="Q4" s="105"/>
      <c r="R4" s="105"/>
      <c r="S4" s="105"/>
      <c r="T4" s="105"/>
      <c r="U4" s="105"/>
      <c r="V4" s="105"/>
      <c r="AA4" s="230" t="s">
        <v>118</v>
      </c>
      <c r="AB4" s="230"/>
      <c r="AC4" s="230"/>
      <c r="AD4" s="287"/>
      <c r="AE4" s="287"/>
      <c r="AF4" s="287"/>
      <c r="AH4" s="103" t="s">
        <v>119</v>
      </c>
    </row>
    <row r="5" spans="2:34" ht="16.5" customHeight="1">
      <c r="B5" s="104" t="s">
        <v>120</v>
      </c>
      <c r="C5" s="294">
        <v>100000000</v>
      </c>
      <c r="D5" s="295"/>
      <c r="E5" s="106"/>
      <c r="F5" s="105"/>
      <c r="K5" s="107"/>
      <c r="L5" s="107"/>
      <c r="M5" s="107"/>
      <c r="N5" s="107"/>
      <c r="O5" s="44"/>
      <c r="R5" s="45"/>
      <c r="S5" s="105"/>
      <c r="T5" s="105"/>
      <c r="U5" s="105"/>
      <c r="V5" s="105"/>
      <c r="AA5" s="230" t="s">
        <v>121</v>
      </c>
      <c r="AB5" s="230"/>
      <c r="AC5" s="230"/>
      <c r="AD5" s="287"/>
      <c r="AE5" s="287"/>
      <c r="AF5" s="287"/>
      <c r="AH5" s="103" t="s">
        <v>122</v>
      </c>
    </row>
    <row r="6" spans="2:34" ht="16.5" customHeight="1">
      <c r="B6" s="108" t="s">
        <v>123</v>
      </c>
      <c r="C6" s="292">
        <v>90000000</v>
      </c>
      <c r="D6" s="292"/>
      <c r="E6" s="106"/>
      <c r="F6" s="105"/>
      <c r="H6" s="109"/>
      <c r="I6" s="109"/>
      <c r="J6" s="109"/>
      <c r="K6" s="109"/>
      <c r="L6" s="109"/>
      <c r="O6" s="109"/>
      <c r="R6" s="109"/>
      <c r="S6" s="109"/>
      <c r="T6" s="109"/>
      <c r="U6" s="109"/>
      <c r="V6" s="109"/>
      <c r="W6" s="110"/>
      <c r="X6" s="110"/>
      <c r="Y6" s="110"/>
      <c r="Z6" s="110"/>
      <c r="AA6" s="110"/>
      <c r="AB6" s="110"/>
      <c r="AC6" s="110"/>
      <c r="AD6" s="110"/>
      <c r="AE6" s="110"/>
      <c r="AH6" s="103" t="s">
        <v>124</v>
      </c>
    </row>
    <row r="7" spans="2:34" ht="16.5" customHeight="1">
      <c r="B7" s="104" t="s">
        <v>125</v>
      </c>
      <c r="C7" s="293">
        <f>ROUNDDOWN(C6/C5,4)</f>
        <v>0.9</v>
      </c>
      <c r="D7" s="293"/>
      <c r="E7" s="106"/>
      <c r="F7" s="105"/>
      <c r="G7" s="105"/>
      <c r="H7" s="109"/>
      <c r="I7" s="109"/>
      <c r="J7" s="109"/>
      <c r="K7" s="109"/>
      <c r="L7" s="109"/>
      <c r="M7" s="109"/>
      <c r="N7" s="109"/>
      <c r="O7" s="109"/>
      <c r="R7" s="109"/>
      <c r="S7" s="109"/>
      <c r="T7" s="109"/>
      <c r="U7" s="109"/>
      <c r="AB7" s="110"/>
      <c r="AC7" s="110"/>
      <c r="AD7" s="110"/>
      <c r="AE7" s="111"/>
      <c r="AF7" s="103" t="s">
        <v>126</v>
      </c>
      <c r="AH7" s="103" t="s">
        <v>127</v>
      </c>
    </row>
    <row r="8" spans="2:32" ht="16.5" customHeight="1">
      <c r="B8" s="104" t="s">
        <v>273</v>
      </c>
      <c r="C8" s="290">
        <v>5000000</v>
      </c>
      <c r="D8" s="290"/>
      <c r="E8" s="105"/>
      <c r="F8" s="105"/>
      <c r="G8" s="105"/>
      <c r="H8" s="109"/>
      <c r="I8" s="109"/>
      <c r="J8" s="109"/>
      <c r="K8" s="109"/>
      <c r="L8" s="109"/>
      <c r="M8" s="109"/>
      <c r="N8" s="109"/>
      <c r="O8" s="109"/>
      <c r="R8" s="109"/>
      <c r="S8" s="109"/>
      <c r="T8" s="109"/>
      <c r="U8" s="109"/>
      <c r="AB8" s="110"/>
      <c r="AC8" s="110"/>
      <c r="AD8" s="110"/>
      <c r="AE8" s="112"/>
      <c r="AF8" s="103" t="s">
        <v>128</v>
      </c>
    </row>
    <row r="9" spans="2:31" ht="16.5" customHeight="1">
      <c r="B9" s="104" t="s">
        <v>129</v>
      </c>
      <c r="C9" s="290">
        <v>0</v>
      </c>
      <c r="D9" s="290"/>
      <c r="E9" s="105"/>
      <c r="F9" s="105"/>
      <c r="G9" s="105"/>
      <c r="H9" s="109"/>
      <c r="I9" s="109"/>
      <c r="J9" s="109"/>
      <c r="K9" s="109"/>
      <c r="L9" s="109"/>
      <c r="M9" s="109"/>
      <c r="N9" s="109"/>
      <c r="O9" s="109"/>
      <c r="R9" s="109"/>
      <c r="S9" s="109"/>
      <c r="T9" s="109"/>
      <c r="U9" s="109"/>
      <c r="AD9" s="110"/>
      <c r="AE9" s="110"/>
    </row>
    <row r="10" spans="2:32" ht="16.5" customHeight="1">
      <c r="B10" s="108" t="s">
        <v>130</v>
      </c>
      <c r="C10" s="291">
        <f>C6-C8-C9</f>
        <v>85000000</v>
      </c>
      <c r="D10" s="291"/>
      <c r="E10" s="105"/>
      <c r="F10" s="105"/>
      <c r="G10" s="105"/>
      <c r="H10" s="109"/>
      <c r="I10" s="109"/>
      <c r="J10" s="109"/>
      <c r="K10" s="109"/>
      <c r="L10" s="109"/>
      <c r="M10" s="109"/>
      <c r="N10" s="109"/>
      <c r="O10" s="109"/>
      <c r="R10" s="109"/>
      <c r="S10" s="109"/>
      <c r="T10" s="109"/>
      <c r="U10" s="109"/>
      <c r="V10" s="109"/>
      <c r="W10" s="110"/>
      <c r="X10" s="110"/>
      <c r="Y10" s="110"/>
      <c r="Z10" s="110"/>
      <c r="AD10" s="266" t="s">
        <v>131</v>
      </c>
      <c r="AE10" s="266"/>
      <c r="AF10" s="266"/>
    </row>
    <row r="11" spans="2:32" ht="5.25" customHeight="1">
      <c r="B11" s="105"/>
      <c r="C11" s="45"/>
      <c r="D11" s="45"/>
      <c r="E11" s="45"/>
      <c r="F11" s="105"/>
      <c r="G11" s="105"/>
      <c r="H11" s="109"/>
      <c r="I11" s="109"/>
      <c r="J11" s="109"/>
      <c r="K11" s="109"/>
      <c r="L11" s="109"/>
      <c r="M11" s="109"/>
      <c r="N11" s="109"/>
      <c r="O11" s="109"/>
      <c r="P11" s="109"/>
      <c r="Q11" s="109"/>
      <c r="R11" s="109"/>
      <c r="S11" s="109"/>
      <c r="T11" s="109"/>
      <c r="U11" s="109"/>
      <c r="V11" s="109"/>
      <c r="W11" s="110"/>
      <c r="X11" s="110"/>
      <c r="Y11" s="110"/>
      <c r="Z11" s="110"/>
      <c r="AD11" s="267"/>
      <c r="AE11" s="267"/>
      <c r="AF11" s="267"/>
    </row>
    <row r="12" spans="2:32" ht="16.5" customHeight="1">
      <c r="B12" s="268" t="s">
        <v>132</v>
      </c>
      <c r="C12" s="270" t="s">
        <v>133</v>
      </c>
      <c r="D12" s="272" t="s">
        <v>134</v>
      </c>
      <c r="E12" s="274" t="s">
        <v>135</v>
      </c>
      <c r="F12" s="276"/>
      <c r="G12" s="277"/>
      <c r="H12" s="278" t="s">
        <v>136</v>
      </c>
      <c r="I12" s="279"/>
      <c r="J12" s="279"/>
      <c r="K12" s="279"/>
      <c r="L12" s="279"/>
      <c r="M12" s="279"/>
      <c r="N12" s="279"/>
      <c r="O12" s="279"/>
      <c r="P12" s="279"/>
      <c r="Q12" s="279"/>
      <c r="R12" s="279"/>
      <c r="S12" s="279"/>
      <c r="T12" s="279"/>
      <c r="U12" s="279"/>
      <c r="V12" s="279"/>
      <c r="W12" s="279"/>
      <c r="X12" s="279"/>
      <c r="Y12" s="279"/>
      <c r="Z12" s="279"/>
      <c r="AA12" s="279"/>
      <c r="AB12" s="279"/>
      <c r="AC12" s="279"/>
      <c r="AD12" s="279"/>
      <c r="AE12" s="280"/>
      <c r="AF12" s="281" t="s">
        <v>137</v>
      </c>
    </row>
    <row r="13" spans="2:32" ht="16.5" customHeight="1">
      <c r="B13" s="269"/>
      <c r="C13" s="271"/>
      <c r="D13" s="273"/>
      <c r="E13" s="275"/>
      <c r="F13" s="271"/>
      <c r="G13" s="275"/>
      <c r="H13" s="113">
        <v>1</v>
      </c>
      <c r="I13" s="114" t="s">
        <v>109</v>
      </c>
      <c r="J13" s="115">
        <f>H13+1</f>
        <v>2</v>
      </c>
      <c r="K13" s="114" t="s">
        <v>109</v>
      </c>
      <c r="L13" s="115">
        <f>J13+1</f>
        <v>3</v>
      </c>
      <c r="M13" s="114" t="s">
        <v>109</v>
      </c>
      <c r="N13" s="115">
        <f>L13+1</f>
        <v>4</v>
      </c>
      <c r="O13" s="113" t="s">
        <v>109</v>
      </c>
      <c r="P13" s="113">
        <f>N13+1</f>
        <v>5</v>
      </c>
      <c r="Q13" s="114" t="s">
        <v>109</v>
      </c>
      <c r="R13" s="115">
        <f>P13+1</f>
        <v>6</v>
      </c>
      <c r="S13" s="114" t="s">
        <v>109</v>
      </c>
      <c r="T13" s="115">
        <f>R13+1</f>
        <v>7</v>
      </c>
      <c r="U13" s="114" t="s">
        <v>109</v>
      </c>
      <c r="V13" s="115">
        <f>T13+1</f>
        <v>8</v>
      </c>
      <c r="W13" s="114" t="s">
        <v>109</v>
      </c>
      <c r="X13" s="115">
        <f>V13+1</f>
        <v>9</v>
      </c>
      <c r="Y13" s="114" t="s">
        <v>109</v>
      </c>
      <c r="Z13" s="115">
        <f>X13+1</f>
        <v>10</v>
      </c>
      <c r="AA13" s="114" t="s">
        <v>109</v>
      </c>
      <c r="AB13" s="115">
        <f>Z13+1</f>
        <v>11</v>
      </c>
      <c r="AC13" s="114" t="s">
        <v>109</v>
      </c>
      <c r="AD13" s="115">
        <f>AB13+1</f>
        <v>12</v>
      </c>
      <c r="AE13" s="113" t="s">
        <v>109</v>
      </c>
      <c r="AF13" s="282"/>
    </row>
    <row r="14" spans="2:32" ht="16.5" customHeight="1">
      <c r="B14" s="116"/>
      <c r="C14" s="242"/>
      <c r="D14" s="245"/>
      <c r="E14" s="248" t="s">
        <v>274</v>
      </c>
      <c r="F14" s="117" t="s">
        <v>138</v>
      </c>
      <c r="G14" s="118" t="s">
        <v>139</v>
      </c>
      <c r="H14" s="289"/>
      <c r="I14" s="261"/>
      <c r="J14" s="260"/>
      <c r="K14" s="261"/>
      <c r="L14" s="260"/>
      <c r="M14" s="261"/>
      <c r="N14" s="260"/>
      <c r="O14" s="261"/>
      <c r="P14" s="260"/>
      <c r="Q14" s="261"/>
      <c r="R14" s="260"/>
      <c r="S14" s="261"/>
      <c r="T14" s="260"/>
      <c r="U14" s="261"/>
      <c r="V14" s="260"/>
      <c r="W14" s="261"/>
      <c r="X14" s="260"/>
      <c r="Y14" s="261"/>
      <c r="Z14" s="260"/>
      <c r="AA14" s="261"/>
      <c r="AB14" s="260"/>
      <c r="AC14" s="261"/>
      <c r="AD14" s="260"/>
      <c r="AE14" s="262"/>
      <c r="AF14" s="119">
        <f>SUM(H14:AE14)</f>
        <v>0</v>
      </c>
    </row>
    <row r="15" spans="2:32" ht="16.5" customHeight="1">
      <c r="B15" s="120"/>
      <c r="C15" s="243"/>
      <c r="D15" s="246"/>
      <c r="E15" s="249"/>
      <c r="F15" s="121" t="s">
        <v>140</v>
      </c>
      <c r="G15" s="111" t="s">
        <v>141</v>
      </c>
      <c r="H15" s="240"/>
      <c r="I15" s="236"/>
      <c r="J15" s="235"/>
      <c r="K15" s="236"/>
      <c r="L15" s="235"/>
      <c r="M15" s="236"/>
      <c r="N15" s="235"/>
      <c r="O15" s="236"/>
      <c r="P15" s="235"/>
      <c r="Q15" s="236"/>
      <c r="R15" s="235"/>
      <c r="S15" s="236"/>
      <c r="T15" s="235"/>
      <c r="U15" s="236"/>
      <c r="V15" s="235"/>
      <c r="W15" s="236"/>
      <c r="X15" s="235"/>
      <c r="Y15" s="236"/>
      <c r="Z15" s="235"/>
      <c r="AA15" s="236"/>
      <c r="AB15" s="235"/>
      <c r="AC15" s="236"/>
      <c r="AD15" s="235"/>
      <c r="AE15" s="241"/>
      <c r="AF15" s="122"/>
    </row>
    <row r="16" spans="2:32" ht="16.5" customHeight="1">
      <c r="B16" s="120"/>
      <c r="C16" s="243"/>
      <c r="D16" s="246"/>
      <c r="E16" s="249"/>
      <c r="F16" s="46" t="s">
        <v>142</v>
      </c>
      <c r="G16" s="47" t="s">
        <v>143</v>
      </c>
      <c r="H16" s="263"/>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5"/>
      <c r="AF16" s="123"/>
    </row>
    <row r="17" spans="2:32" ht="16.5" customHeight="1">
      <c r="B17" s="120"/>
      <c r="C17" s="244"/>
      <c r="D17" s="247"/>
      <c r="E17" s="249"/>
      <c r="F17" s="124" t="s">
        <v>144</v>
      </c>
      <c r="G17" s="125"/>
      <c r="H17" s="240"/>
      <c r="I17" s="236"/>
      <c r="J17" s="235"/>
      <c r="K17" s="236"/>
      <c r="L17" s="235"/>
      <c r="M17" s="236"/>
      <c r="N17" s="235"/>
      <c r="O17" s="236"/>
      <c r="P17" s="235"/>
      <c r="Q17" s="236"/>
      <c r="R17" s="235"/>
      <c r="S17" s="236"/>
      <c r="T17" s="235"/>
      <c r="U17" s="236"/>
      <c r="V17" s="235"/>
      <c r="W17" s="236"/>
      <c r="X17" s="235"/>
      <c r="Y17" s="236"/>
      <c r="Z17" s="235"/>
      <c r="AA17" s="236"/>
      <c r="AB17" s="235"/>
      <c r="AC17" s="236"/>
      <c r="AD17" s="235"/>
      <c r="AE17" s="241"/>
      <c r="AF17" s="126"/>
    </row>
    <row r="18" spans="2:32" ht="16.5" customHeight="1">
      <c r="B18" s="120"/>
      <c r="C18" s="127" t="s">
        <v>145</v>
      </c>
      <c r="D18" s="128"/>
      <c r="E18" s="249"/>
      <c r="F18" s="124" t="s">
        <v>146</v>
      </c>
      <c r="G18" s="125" t="s">
        <v>147</v>
      </c>
      <c r="H18" s="237" t="e">
        <f>ROUNDDOWN((H17*H14+J17*J14+L17*L14+N17*N14+P17*P14+R17*R14+T17*T14+V17*V14+X17*X14+Z17*Z14+AB17*AB14+AD17*AD14)/SUM(H14:AE14),0)</f>
        <v>#DIV/0!</v>
      </c>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9"/>
      <c r="AF18" s="126"/>
    </row>
    <row r="19" spans="2:32" ht="16.5" customHeight="1">
      <c r="B19" s="120"/>
      <c r="C19" s="124" t="s">
        <v>148</v>
      </c>
      <c r="D19" s="129"/>
      <c r="E19" s="249"/>
      <c r="F19" s="124" t="s">
        <v>149</v>
      </c>
      <c r="G19" s="125" t="s">
        <v>150</v>
      </c>
      <c r="H19" s="240"/>
      <c r="I19" s="236"/>
      <c r="J19" s="235"/>
      <c r="K19" s="236"/>
      <c r="L19" s="235"/>
      <c r="M19" s="236"/>
      <c r="N19" s="235"/>
      <c r="O19" s="236"/>
      <c r="P19" s="235"/>
      <c r="Q19" s="236"/>
      <c r="R19" s="235"/>
      <c r="S19" s="236"/>
      <c r="T19" s="235"/>
      <c r="U19" s="236"/>
      <c r="V19" s="235"/>
      <c r="W19" s="236"/>
      <c r="X19" s="235"/>
      <c r="Y19" s="236"/>
      <c r="Z19" s="235">
        <v>20000</v>
      </c>
      <c r="AA19" s="236"/>
      <c r="AB19" s="235">
        <v>22000</v>
      </c>
      <c r="AC19" s="236"/>
      <c r="AD19" s="235"/>
      <c r="AE19" s="241"/>
      <c r="AF19" s="126"/>
    </row>
    <row r="20" spans="2:32" ht="16.5" customHeight="1">
      <c r="B20" s="120"/>
      <c r="C20" s="251" t="s">
        <v>151</v>
      </c>
      <c r="D20" s="252"/>
      <c r="E20" s="249"/>
      <c r="F20" s="121" t="s">
        <v>149</v>
      </c>
      <c r="G20" s="125" t="s">
        <v>152</v>
      </c>
      <c r="H20" s="259">
        <f>IF($D21&lt;=$C21,H19,ROUNDDOWN($C21/$D21*H19,0))</f>
        <v>0</v>
      </c>
      <c r="I20" s="258"/>
      <c r="J20" s="256">
        <f>IF($D21&lt;=$C21,J19,ROUNDDOWN($C21/$D21*J19,0))</f>
        <v>0</v>
      </c>
      <c r="K20" s="258"/>
      <c r="L20" s="256">
        <f>IF($D21&lt;=$C21,L19,ROUNDDOWN($C21/$D21*L19,0))</f>
        <v>0</v>
      </c>
      <c r="M20" s="258"/>
      <c r="N20" s="256">
        <f>IF($D21&lt;=$C21,N19,ROUNDDOWN($C21/$D21*N19,0))</f>
        <v>0</v>
      </c>
      <c r="O20" s="258"/>
      <c r="P20" s="256">
        <f>IF($D21&lt;=$C21,P19,ROUNDDOWN($C21/$D21*P19,0))</f>
        <v>0</v>
      </c>
      <c r="Q20" s="258"/>
      <c r="R20" s="256">
        <f>IF($D21&lt;=$C21,R19,ROUNDDOWN($C21/$D21*R19,0))</f>
        <v>0</v>
      </c>
      <c r="S20" s="258"/>
      <c r="T20" s="256">
        <f>IF($D21&lt;=$C21,T19,ROUNDDOWN($C21/$D21*T19,0))</f>
        <v>0</v>
      </c>
      <c r="U20" s="258"/>
      <c r="V20" s="256">
        <f>IF($D21&lt;=$C21,V19,ROUNDDOWN($C21/$D21*V19,0))</f>
        <v>0</v>
      </c>
      <c r="W20" s="258"/>
      <c r="X20" s="256">
        <f>IF($D21&lt;=$C21,X19,ROUNDDOWN($C21/$D21*X19,0))</f>
        <v>0</v>
      </c>
      <c r="Y20" s="258"/>
      <c r="Z20" s="256">
        <f>IF($D21&lt;=$C21,Z19,ROUNDDOWN($C21/$D21*Z19,0))</f>
        <v>20000</v>
      </c>
      <c r="AA20" s="258"/>
      <c r="AB20" s="256">
        <f>IF($D21&lt;=$C21,AB19,ROUNDDOWN($C21/$D21*AB19,0))</f>
        <v>22000</v>
      </c>
      <c r="AC20" s="258"/>
      <c r="AD20" s="256">
        <f>IF($D21&lt;=$C21,AD19,ROUNDDOWN($C21/$D21*AD19,0))</f>
        <v>0</v>
      </c>
      <c r="AE20" s="257"/>
      <c r="AF20" s="122"/>
    </row>
    <row r="21" spans="2:32" ht="16.5" customHeight="1">
      <c r="B21" s="120"/>
      <c r="C21" s="130">
        <f>C14-D19-D18</f>
        <v>0</v>
      </c>
      <c r="D21" s="131">
        <f>D14-D19-D18</f>
        <v>0</v>
      </c>
      <c r="E21" s="250"/>
      <c r="F21" s="124" t="s">
        <v>153</v>
      </c>
      <c r="G21" s="132" t="s">
        <v>154</v>
      </c>
      <c r="H21" s="256">
        <f>ROUNDDOWN($H16*H14,0)</f>
        <v>0</v>
      </c>
      <c r="I21" s="258"/>
      <c r="J21" s="256">
        <f>ROUNDDOWN($H16*J14,0)</f>
        <v>0</v>
      </c>
      <c r="K21" s="258"/>
      <c r="L21" s="256">
        <f>ROUNDDOWN($H16*L14,0)</f>
        <v>0</v>
      </c>
      <c r="M21" s="258"/>
      <c r="N21" s="256">
        <f>ROUNDDOWN($H16*N14,0)</f>
        <v>0</v>
      </c>
      <c r="O21" s="258"/>
      <c r="P21" s="256">
        <f>ROUNDDOWN($H16*P14,0)</f>
        <v>0</v>
      </c>
      <c r="Q21" s="258"/>
      <c r="R21" s="256">
        <f>ROUNDDOWN($H16*R14,0)</f>
        <v>0</v>
      </c>
      <c r="S21" s="258"/>
      <c r="T21" s="256">
        <f>ROUNDDOWN($H16*T14,0)</f>
        <v>0</v>
      </c>
      <c r="U21" s="258"/>
      <c r="V21" s="256">
        <f>ROUNDDOWN($H16*V14,0)</f>
        <v>0</v>
      </c>
      <c r="W21" s="258"/>
      <c r="X21" s="256">
        <f>ROUNDDOWN($H16*X14,0)</f>
        <v>0</v>
      </c>
      <c r="Y21" s="258"/>
      <c r="Z21" s="256">
        <f>ROUNDDOWN($H16*Z14,0)</f>
        <v>0</v>
      </c>
      <c r="AA21" s="258"/>
      <c r="AB21" s="256">
        <f>ROUNDDOWN($H16*AB14,0)</f>
        <v>0</v>
      </c>
      <c r="AC21" s="258"/>
      <c r="AD21" s="256">
        <f>ROUNDDOWN($H16*AD14,0)</f>
        <v>0</v>
      </c>
      <c r="AE21" s="258"/>
      <c r="AF21" s="133">
        <f>SUM(H21:AE21)</f>
        <v>0</v>
      </c>
    </row>
    <row r="22" spans="2:32" ht="16.5" customHeight="1">
      <c r="B22" s="120"/>
      <c r="C22" s="224" t="str">
        <f>IF(D21&lt;=C21,"設計数量≧実購入数量","設計数量＜実購入数量")</f>
        <v>設計数量≧実購入数量</v>
      </c>
      <c r="D22" s="225"/>
      <c r="E22" s="226"/>
      <c r="F22" s="124" t="s">
        <v>155</v>
      </c>
      <c r="G22" s="125" t="s">
        <v>156</v>
      </c>
      <c r="H22" s="259" t="e">
        <f>ROUNDDOWN($H18*H14,0)</f>
        <v>#DIV/0!</v>
      </c>
      <c r="I22" s="258"/>
      <c r="J22" s="256" t="e">
        <f>ROUNDDOWN($H18*J14,0)</f>
        <v>#DIV/0!</v>
      </c>
      <c r="K22" s="258"/>
      <c r="L22" s="256" t="e">
        <f>ROUNDDOWN($H18*L14,0)</f>
        <v>#DIV/0!</v>
      </c>
      <c r="M22" s="258"/>
      <c r="N22" s="256" t="e">
        <f>ROUNDDOWN($H18*N14,0)</f>
        <v>#DIV/0!</v>
      </c>
      <c r="O22" s="258"/>
      <c r="P22" s="256" t="e">
        <f>ROUNDDOWN($H18*P14,0)</f>
        <v>#DIV/0!</v>
      </c>
      <c r="Q22" s="258"/>
      <c r="R22" s="256" t="e">
        <f>ROUNDDOWN($H18*R14,0)</f>
        <v>#DIV/0!</v>
      </c>
      <c r="S22" s="258"/>
      <c r="T22" s="256" t="e">
        <f>ROUNDDOWN($H18*T14,0)</f>
        <v>#DIV/0!</v>
      </c>
      <c r="U22" s="258"/>
      <c r="V22" s="256" t="e">
        <f>ROUNDDOWN($H18*V14,0)</f>
        <v>#DIV/0!</v>
      </c>
      <c r="W22" s="258"/>
      <c r="X22" s="256" t="e">
        <f>ROUNDDOWN($H18*X14,0)</f>
        <v>#DIV/0!</v>
      </c>
      <c r="Y22" s="258"/>
      <c r="Z22" s="256" t="e">
        <f>ROUNDDOWN($H18*Z14,0)</f>
        <v>#DIV/0!</v>
      </c>
      <c r="AA22" s="258"/>
      <c r="AB22" s="256" t="e">
        <f>ROUNDDOWN($H18*AB14,0)</f>
        <v>#DIV/0!</v>
      </c>
      <c r="AC22" s="258"/>
      <c r="AD22" s="256" t="e">
        <f>ROUNDDOWN($H18*AD14,0)</f>
        <v>#DIV/0!</v>
      </c>
      <c r="AE22" s="257"/>
      <c r="AF22" s="133" t="e">
        <f>SUM(H22:AE22)</f>
        <v>#DIV/0!</v>
      </c>
    </row>
    <row r="23" spans="2:32" ht="16.5" customHeight="1">
      <c r="B23" s="134"/>
      <c r="C23" s="253" t="str">
        <f>IF(D21&lt;=C21,"乙の変動後単価（ｐ’乙）は乙単価","乙の変動後単価（ｐ’乙）は按分算出")</f>
        <v>乙の変動後単価（ｐ’乙）は乙単価</v>
      </c>
      <c r="D23" s="254"/>
      <c r="E23" s="255"/>
      <c r="F23" s="135" t="s">
        <v>157</v>
      </c>
      <c r="G23" s="136" t="s">
        <v>158</v>
      </c>
      <c r="H23" s="288">
        <f>ROUNDDOWN(H20*H14,0)</f>
        <v>0</v>
      </c>
      <c r="I23" s="233"/>
      <c r="J23" s="232">
        <f>ROUNDDOWN(J20*J14,0)</f>
        <v>0</v>
      </c>
      <c r="K23" s="233"/>
      <c r="L23" s="232">
        <f>ROUNDDOWN(L20*L14,0)</f>
        <v>0</v>
      </c>
      <c r="M23" s="233"/>
      <c r="N23" s="232">
        <f>ROUNDDOWN(N20*N14,0)</f>
        <v>0</v>
      </c>
      <c r="O23" s="233"/>
      <c r="P23" s="232">
        <f>ROUNDDOWN(P20*P14,0)</f>
        <v>0</v>
      </c>
      <c r="Q23" s="233"/>
      <c r="R23" s="232">
        <f>ROUNDDOWN(R20*R14,0)</f>
        <v>0</v>
      </c>
      <c r="S23" s="233"/>
      <c r="T23" s="232">
        <f>ROUNDDOWN(T20*T14,0)</f>
        <v>0</v>
      </c>
      <c r="U23" s="233"/>
      <c r="V23" s="232">
        <f>ROUNDDOWN(V20*V14,0)</f>
        <v>0</v>
      </c>
      <c r="W23" s="233"/>
      <c r="X23" s="232">
        <f>ROUNDDOWN(X20*X14,0)</f>
        <v>0</v>
      </c>
      <c r="Y23" s="233"/>
      <c r="Z23" s="232">
        <f>ROUNDDOWN(Z20*Z14,0)</f>
        <v>0</v>
      </c>
      <c r="AA23" s="233"/>
      <c r="AB23" s="232">
        <f>ROUNDDOWN(AB20*AB14,0)</f>
        <v>0</v>
      </c>
      <c r="AC23" s="233"/>
      <c r="AD23" s="232">
        <f>ROUNDDOWN(AD20*AD14,0)</f>
        <v>0</v>
      </c>
      <c r="AE23" s="234"/>
      <c r="AF23" s="137">
        <f>SUM(H23:AE23)</f>
        <v>0</v>
      </c>
    </row>
    <row r="24" spans="2:32" ht="16.5" customHeight="1">
      <c r="B24" s="116"/>
      <c r="C24" s="242"/>
      <c r="D24" s="245"/>
      <c r="E24" s="248" t="s">
        <v>275</v>
      </c>
      <c r="F24" s="117" t="s">
        <v>138</v>
      </c>
      <c r="G24" s="118" t="s">
        <v>139</v>
      </c>
      <c r="H24" s="289"/>
      <c r="I24" s="261"/>
      <c r="J24" s="260"/>
      <c r="K24" s="261"/>
      <c r="L24" s="260"/>
      <c r="M24" s="261"/>
      <c r="N24" s="260"/>
      <c r="O24" s="261"/>
      <c r="P24" s="260"/>
      <c r="Q24" s="261"/>
      <c r="R24" s="260"/>
      <c r="S24" s="261"/>
      <c r="T24" s="260"/>
      <c r="U24" s="261"/>
      <c r="V24" s="260"/>
      <c r="W24" s="261"/>
      <c r="X24" s="260"/>
      <c r="Y24" s="261"/>
      <c r="Z24" s="260"/>
      <c r="AA24" s="261"/>
      <c r="AB24" s="260"/>
      <c r="AC24" s="261"/>
      <c r="AD24" s="260"/>
      <c r="AE24" s="262"/>
      <c r="AF24" s="119">
        <f>SUM(H24:AE24)</f>
        <v>0</v>
      </c>
    </row>
    <row r="25" spans="2:32" ht="16.5" customHeight="1">
      <c r="B25" s="120"/>
      <c r="C25" s="243"/>
      <c r="D25" s="246"/>
      <c r="E25" s="249"/>
      <c r="F25" s="121" t="s">
        <v>140</v>
      </c>
      <c r="G25" s="111" t="s">
        <v>141</v>
      </c>
      <c r="H25" s="240"/>
      <c r="I25" s="236"/>
      <c r="J25" s="235"/>
      <c r="K25" s="236"/>
      <c r="L25" s="235"/>
      <c r="M25" s="236"/>
      <c r="N25" s="235"/>
      <c r="O25" s="236"/>
      <c r="P25" s="235"/>
      <c r="Q25" s="236"/>
      <c r="R25" s="235"/>
      <c r="S25" s="236"/>
      <c r="T25" s="235"/>
      <c r="U25" s="236"/>
      <c r="V25" s="235"/>
      <c r="W25" s="236"/>
      <c r="X25" s="235"/>
      <c r="Y25" s="236"/>
      <c r="Z25" s="235"/>
      <c r="AA25" s="236"/>
      <c r="AB25" s="235"/>
      <c r="AC25" s="236"/>
      <c r="AD25" s="235"/>
      <c r="AE25" s="241"/>
      <c r="AF25" s="122"/>
    </row>
    <row r="26" spans="2:32" ht="16.5" customHeight="1">
      <c r="B26" s="120"/>
      <c r="C26" s="243"/>
      <c r="D26" s="246"/>
      <c r="E26" s="249"/>
      <c r="F26" s="46" t="s">
        <v>142</v>
      </c>
      <c r="G26" s="47" t="s">
        <v>143</v>
      </c>
      <c r="H26" s="263"/>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5"/>
      <c r="AF26" s="123"/>
    </row>
    <row r="27" spans="2:32" ht="16.5" customHeight="1">
      <c r="B27" s="120"/>
      <c r="C27" s="244"/>
      <c r="D27" s="247"/>
      <c r="E27" s="249"/>
      <c r="F27" s="124" t="s">
        <v>144</v>
      </c>
      <c r="G27" s="125"/>
      <c r="H27" s="240"/>
      <c r="I27" s="236"/>
      <c r="J27" s="235"/>
      <c r="K27" s="236"/>
      <c r="L27" s="235"/>
      <c r="M27" s="236"/>
      <c r="N27" s="235"/>
      <c r="O27" s="236"/>
      <c r="P27" s="235"/>
      <c r="Q27" s="236"/>
      <c r="R27" s="235"/>
      <c r="S27" s="236"/>
      <c r="T27" s="235"/>
      <c r="U27" s="236"/>
      <c r="V27" s="235"/>
      <c r="W27" s="236"/>
      <c r="X27" s="235"/>
      <c r="Y27" s="236"/>
      <c r="Z27" s="235"/>
      <c r="AA27" s="236"/>
      <c r="AB27" s="235"/>
      <c r="AC27" s="236"/>
      <c r="AD27" s="235"/>
      <c r="AE27" s="241"/>
      <c r="AF27" s="126"/>
    </row>
    <row r="28" spans="2:32" ht="16.5" customHeight="1">
      <c r="B28" s="120"/>
      <c r="C28" s="127" t="s">
        <v>145</v>
      </c>
      <c r="D28" s="128"/>
      <c r="E28" s="249"/>
      <c r="F28" s="124" t="s">
        <v>146</v>
      </c>
      <c r="G28" s="125" t="s">
        <v>147</v>
      </c>
      <c r="H28" s="237" t="e">
        <f>ROUNDDOWN((H27*H24+J27*J24+L27*L24+N27*N24+P27*P24+R27*R24+T27*T24+V27*V24+X27*X24+Z27*Z24+AB27*AB24+AD27*AD24)/SUM(H24:AE24),0)</f>
        <v>#DIV/0!</v>
      </c>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9"/>
      <c r="AF28" s="126"/>
    </row>
    <row r="29" spans="2:32" ht="16.5" customHeight="1">
      <c r="B29" s="120"/>
      <c r="C29" s="124" t="s">
        <v>148</v>
      </c>
      <c r="D29" s="129"/>
      <c r="E29" s="249"/>
      <c r="F29" s="124" t="s">
        <v>149</v>
      </c>
      <c r="G29" s="125" t="s">
        <v>150</v>
      </c>
      <c r="H29" s="240"/>
      <c r="I29" s="236"/>
      <c r="J29" s="235"/>
      <c r="K29" s="236"/>
      <c r="L29" s="235"/>
      <c r="M29" s="236"/>
      <c r="N29" s="235"/>
      <c r="O29" s="236"/>
      <c r="P29" s="235"/>
      <c r="Q29" s="236"/>
      <c r="R29" s="235"/>
      <c r="S29" s="236"/>
      <c r="T29" s="235"/>
      <c r="U29" s="236"/>
      <c r="V29" s="235"/>
      <c r="W29" s="236"/>
      <c r="X29" s="235"/>
      <c r="Y29" s="236"/>
      <c r="Z29" s="235"/>
      <c r="AA29" s="236"/>
      <c r="AB29" s="235"/>
      <c r="AC29" s="236"/>
      <c r="AD29" s="235"/>
      <c r="AE29" s="241"/>
      <c r="AF29" s="126"/>
    </row>
    <row r="30" spans="2:32" ht="16.5" customHeight="1">
      <c r="B30" s="120"/>
      <c r="C30" s="251" t="s">
        <v>151</v>
      </c>
      <c r="D30" s="252"/>
      <c r="E30" s="249"/>
      <c r="F30" s="121" t="s">
        <v>149</v>
      </c>
      <c r="G30" s="125" t="s">
        <v>152</v>
      </c>
      <c r="H30" s="259">
        <f>IF($D31&lt;=$C31,H29,ROUNDDOWN($C31/$D31*H29,0))</f>
        <v>0</v>
      </c>
      <c r="I30" s="258"/>
      <c r="J30" s="256">
        <f>IF($D31&lt;=$C31,J29,ROUNDDOWN($C31/$D31*J29,0))</f>
        <v>0</v>
      </c>
      <c r="K30" s="258"/>
      <c r="L30" s="256">
        <f>IF($D31&lt;=$C31,L29,ROUNDDOWN($C31/$D31*L29,0))</f>
        <v>0</v>
      </c>
      <c r="M30" s="258"/>
      <c r="N30" s="256">
        <f>IF($D31&lt;=$C31,N29,ROUNDDOWN($C31/$D31*N29,0))</f>
        <v>0</v>
      </c>
      <c r="O30" s="258"/>
      <c r="P30" s="256">
        <f>IF($D31&lt;=$C31,P29,ROUNDDOWN($C31/$D31*P29,0))</f>
        <v>0</v>
      </c>
      <c r="Q30" s="258"/>
      <c r="R30" s="256">
        <f>IF($D31&lt;=$C31,R29,ROUNDDOWN($C31/$D31*R29,0))</f>
        <v>0</v>
      </c>
      <c r="S30" s="258"/>
      <c r="T30" s="256">
        <f>IF($D31&lt;=$C31,T29,ROUNDDOWN($C31/$D31*T29,0))</f>
        <v>0</v>
      </c>
      <c r="U30" s="258"/>
      <c r="V30" s="256">
        <f>IF($D31&lt;=$C31,V29,ROUNDDOWN($C31/$D31*V29,0))</f>
        <v>0</v>
      </c>
      <c r="W30" s="258"/>
      <c r="X30" s="256">
        <f>IF($D31&lt;=$C31,X29,ROUNDDOWN($C31/$D31*X29,0))</f>
        <v>0</v>
      </c>
      <c r="Y30" s="258"/>
      <c r="Z30" s="256">
        <f>IF($D31&lt;=$C31,Z29,ROUNDDOWN($C31/$D31*Z29,0))</f>
        <v>0</v>
      </c>
      <c r="AA30" s="258"/>
      <c r="AB30" s="256">
        <f>IF($D31&lt;=$C31,AB29,ROUNDDOWN($C31/$D31*AB29,0))</f>
        <v>0</v>
      </c>
      <c r="AC30" s="258"/>
      <c r="AD30" s="256">
        <f>IF($D31&lt;=$C31,AD29,ROUNDDOWN($C31/$D31*AD29,0))</f>
        <v>0</v>
      </c>
      <c r="AE30" s="257"/>
      <c r="AF30" s="122"/>
    </row>
    <row r="31" spans="2:32" ht="16.5" customHeight="1">
      <c r="B31" s="120"/>
      <c r="C31" s="130">
        <f>C24-D29-D28</f>
        <v>0</v>
      </c>
      <c r="D31" s="131">
        <f>D24-D29-D28</f>
        <v>0</v>
      </c>
      <c r="E31" s="250"/>
      <c r="F31" s="124" t="s">
        <v>153</v>
      </c>
      <c r="G31" s="132" t="s">
        <v>154</v>
      </c>
      <c r="H31" s="259">
        <f>ROUNDDOWN($H26*H24,0)</f>
        <v>0</v>
      </c>
      <c r="I31" s="258"/>
      <c r="J31" s="256">
        <f>ROUNDDOWN($H26*J24,0)</f>
        <v>0</v>
      </c>
      <c r="K31" s="258"/>
      <c r="L31" s="256">
        <f>ROUNDDOWN($H26*L24,0)</f>
        <v>0</v>
      </c>
      <c r="M31" s="258"/>
      <c r="N31" s="256">
        <f>ROUNDDOWN($H26*N24,0)</f>
        <v>0</v>
      </c>
      <c r="O31" s="258"/>
      <c r="P31" s="256">
        <f>ROUNDDOWN($H26*P24,0)</f>
        <v>0</v>
      </c>
      <c r="Q31" s="258"/>
      <c r="R31" s="256">
        <f>ROUNDDOWN($H26*R24,0)</f>
        <v>0</v>
      </c>
      <c r="S31" s="258"/>
      <c r="T31" s="256">
        <f>ROUNDDOWN($H26*T24,0)</f>
        <v>0</v>
      </c>
      <c r="U31" s="258"/>
      <c r="V31" s="256">
        <f>ROUNDDOWN($H26*V24,0)</f>
        <v>0</v>
      </c>
      <c r="W31" s="258"/>
      <c r="X31" s="256">
        <f>ROUNDDOWN($H26*X24,0)</f>
        <v>0</v>
      </c>
      <c r="Y31" s="258"/>
      <c r="Z31" s="256">
        <f>ROUNDDOWN($H26*Z24,0)</f>
        <v>0</v>
      </c>
      <c r="AA31" s="258"/>
      <c r="AB31" s="256">
        <f>ROUNDDOWN($H26*AB24,0)</f>
        <v>0</v>
      </c>
      <c r="AC31" s="258"/>
      <c r="AD31" s="256">
        <f>ROUNDDOWN($H26*AD24,0)</f>
        <v>0</v>
      </c>
      <c r="AE31" s="258"/>
      <c r="AF31" s="133">
        <f>SUM(H31:AE31)</f>
        <v>0</v>
      </c>
    </row>
    <row r="32" spans="2:32" ht="16.5" customHeight="1">
      <c r="B32" s="120"/>
      <c r="C32" s="224" t="str">
        <f>IF(D31&lt;=C31,"設計数量≧実購入数量","設計数量＜実購入数量")</f>
        <v>設計数量≧実購入数量</v>
      </c>
      <c r="D32" s="225"/>
      <c r="E32" s="226"/>
      <c r="F32" s="124" t="s">
        <v>155</v>
      </c>
      <c r="G32" s="125" t="s">
        <v>156</v>
      </c>
      <c r="H32" s="259" t="e">
        <f>ROUNDDOWN($H28*H24,0)</f>
        <v>#DIV/0!</v>
      </c>
      <c r="I32" s="258"/>
      <c r="J32" s="256" t="e">
        <f>ROUNDDOWN($H28*J24,0)</f>
        <v>#DIV/0!</v>
      </c>
      <c r="K32" s="258"/>
      <c r="L32" s="256" t="e">
        <f>ROUNDDOWN($H28*L24,0)</f>
        <v>#DIV/0!</v>
      </c>
      <c r="M32" s="258"/>
      <c r="N32" s="256" t="e">
        <f>ROUNDDOWN($H28*N24,0)</f>
        <v>#DIV/0!</v>
      </c>
      <c r="O32" s="258"/>
      <c r="P32" s="256" t="e">
        <f>ROUNDDOWN($H28*P24,0)</f>
        <v>#DIV/0!</v>
      </c>
      <c r="Q32" s="258"/>
      <c r="R32" s="256" t="e">
        <f>ROUNDDOWN($H28*R24,0)</f>
        <v>#DIV/0!</v>
      </c>
      <c r="S32" s="258"/>
      <c r="T32" s="256" t="e">
        <f>ROUNDDOWN($H28*T24,0)</f>
        <v>#DIV/0!</v>
      </c>
      <c r="U32" s="258"/>
      <c r="V32" s="256" t="e">
        <f>ROUNDDOWN($H28*V24,0)</f>
        <v>#DIV/0!</v>
      </c>
      <c r="W32" s="258"/>
      <c r="X32" s="256" t="e">
        <f>ROUNDDOWN($H28*X24,0)</f>
        <v>#DIV/0!</v>
      </c>
      <c r="Y32" s="258"/>
      <c r="Z32" s="256" t="e">
        <f>ROUNDDOWN($H28*Z24,0)</f>
        <v>#DIV/0!</v>
      </c>
      <c r="AA32" s="258"/>
      <c r="AB32" s="256" t="e">
        <f>ROUNDDOWN($H28*AB24,0)</f>
        <v>#DIV/0!</v>
      </c>
      <c r="AC32" s="258"/>
      <c r="AD32" s="256" t="e">
        <f>ROUNDDOWN($H28*AD24,0)</f>
        <v>#DIV/0!</v>
      </c>
      <c r="AE32" s="257"/>
      <c r="AF32" s="133" t="e">
        <f>SUM(H32:AE32)</f>
        <v>#DIV/0!</v>
      </c>
    </row>
    <row r="33" spans="2:32" ht="16.5" customHeight="1">
      <c r="B33" s="134"/>
      <c r="C33" s="253" t="str">
        <f>IF(D31&lt;=C31,"乙の変動後単価（ｐ’乙）は乙単価","乙の変動後単価（ｐ’乙）は按分算出")</f>
        <v>乙の変動後単価（ｐ’乙）は乙単価</v>
      </c>
      <c r="D33" s="254"/>
      <c r="E33" s="255"/>
      <c r="F33" s="135" t="s">
        <v>157</v>
      </c>
      <c r="G33" s="136" t="s">
        <v>158</v>
      </c>
      <c r="H33" s="288">
        <f>ROUNDDOWN(H30*H24,0)</f>
        <v>0</v>
      </c>
      <c r="I33" s="233"/>
      <c r="J33" s="232">
        <f>ROUNDDOWN(J30*J24,0)</f>
        <v>0</v>
      </c>
      <c r="K33" s="233"/>
      <c r="L33" s="232">
        <f>ROUNDDOWN(L30*L24,0)</f>
        <v>0</v>
      </c>
      <c r="M33" s="233"/>
      <c r="N33" s="232">
        <f>ROUNDDOWN(N30*N24,0)</f>
        <v>0</v>
      </c>
      <c r="O33" s="233"/>
      <c r="P33" s="232">
        <f>ROUNDDOWN(P30*P24,0)</f>
        <v>0</v>
      </c>
      <c r="Q33" s="233"/>
      <c r="R33" s="232">
        <f>ROUNDDOWN(R30*R24,0)</f>
        <v>0</v>
      </c>
      <c r="S33" s="233"/>
      <c r="T33" s="232">
        <f>ROUNDDOWN(T30*T24,0)</f>
        <v>0</v>
      </c>
      <c r="U33" s="233"/>
      <c r="V33" s="232">
        <f>ROUNDDOWN(V30*V24,0)</f>
        <v>0</v>
      </c>
      <c r="W33" s="233"/>
      <c r="X33" s="232">
        <f>ROUNDDOWN(X30*X24,0)</f>
        <v>0</v>
      </c>
      <c r="Y33" s="233"/>
      <c r="Z33" s="232">
        <f>ROUNDDOWN(Z30*Z24,0)</f>
        <v>0</v>
      </c>
      <c r="AA33" s="233"/>
      <c r="AB33" s="232">
        <f>ROUNDDOWN(AB30*AB24,0)</f>
        <v>0</v>
      </c>
      <c r="AC33" s="233"/>
      <c r="AD33" s="232">
        <f>ROUNDDOWN(AD30*AD24,0)</f>
        <v>0</v>
      </c>
      <c r="AE33" s="234"/>
      <c r="AF33" s="137">
        <f>SUM(H33:AE33)</f>
        <v>0</v>
      </c>
    </row>
    <row r="34" spans="2:32" ht="16.5" customHeight="1">
      <c r="B34" s="116"/>
      <c r="C34" s="242"/>
      <c r="D34" s="245"/>
      <c r="E34" s="248" t="s">
        <v>275</v>
      </c>
      <c r="F34" s="117" t="s">
        <v>138</v>
      </c>
      <c r="G34" s="118" t="s">
        <v>139</v>
      </c>
      <c r="H34" s="289"/>
      <c r="I34" s="261"/>
      <c r="J34" s="260"/>
      <c r="K34" s="261"/>
      <c r="L34" s="260"/>
      <c r="M34" s="261"/>
      <c r="N34" s="260"/>
      <c r="O34" s="261"/>
      <c r="P34" s="260"/>
      <c r="Q34" s="261"/>
      <c r="R34" s="260"/>
      <c r="S34" s="261"/>
      <c r="T34" s="260"/>
      <c r="U34" s="261"/>
      <c r="V34" s="260"/>
      <c r="W34" s="261"/>
      <c r="X34" s="260"/>
      <c r="Y34" s="261"/>
      <c r="Z34" s="260"/>
      <c r="AA34" s="261"/>
      <c r="AB34" s="260"/>
      <c r="AC34" s="261"/>
      <c r="AD34" s="260"/>
      <c r="AE34" s="262"/>
      <c r="AF34" s="119">
        <f>SUM(H34:AE34)</f>
        <v>0</v>
      </c>
    </row>
    <row r="35" spans="2:32" ht="16.5" customHeight="1">
      <c r="B35" s="120"/>
      <c r="C35" s="243"/>
      <c r="D35" s="246"/>
      <c r="E35" s="249"/>
      <c r="F35" s="121" t="s">
        <v>140</v>
      </c>
      <c r="G35" s="111" t="s">
        <v>141</v>
      </c>
      <c r="H35" s="240"/>
      <c r="I35" s="236"/>
      <c r="J35" s="235"/>
      <c r="K35" s="236"/>
      <c r="L35" s="235"/>
      <c r="M35" s="236"/>
      <c r="N35" s="235"/>
      <c r="O35" s="236"/>
      <c r="P35" s="235"/>
      <c r="Q35" s="236"/>
      <c r="R35" s="235"/>
      <c r="S35" s="236"/>
      <c r="T35" s="235"/>
      <c r="U35" s="236"/>
      <c r="V35" s="235"/>
      <c r="W35" s="236"/>
      <c r="X35" s="235"/>
      <c r="Y35" s="236"/>
      <c r="Z35" s="235"/>
      <c r="AA35" s="236"/>
      <c r="AB35" s="235"/>
      <c r="AC35" s="236"/>
      <c r="AD35" s="235"/>
      <c r="AE35" s="241"/>
      <c r="AF35" s="122"/>
    </row>
    <row r="36" spans="2:32" ht="16.5" customHeight="1">
      <c r="B36" s="120"/>
      <c r="C36" s="243"/>
      <c r="D36" s="246"/>
      <c r="E36" s="249"/>
      <c r="F36" s="46" t="s">
        <v>142</v>
      </c>
      <c r="G36" s="47" t="s">
        <v>143</v>
      </c>
      <c r="H36" s="263"/>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5"/>
      <c r="AF36" s="123"/>
    </row>
    <row r="37" spans="2:32" ht="16.5" customHeight="1">
      <c r="B37" s="120"/>
      <c r="C37" s="244"/>
      <c r="D37" s="247"/>
      <c r="E37" s="249"/>
      <c r="F37" s="124" t="s">
        <v>144</v>
      </c>
      <c r="G37" s="125"/>
      <c r="H37" s="240"/>
      <c r="I37" s="236"/>
      <c r="J37" s="235"/>
      <c r="K37" s="236"/>
      <c r="L37" s="235"/>
      <c r="M37" s="236"/>
      <c r="N37" s="235"/>
      <c r="O37" s="236"/>
      <c r="P37" s="235"/>
      <c r="Q37" s="236"/>
      <c r="R37" s="235"/>
      <c r="S37" s="236"/>
      <c r="T37" s="235"/>
      <c r="U37" s="236"/>
      <c r="V37" s="235"/>
      <c r="W37" s="236"/>
      <c r="X37" s="235"/>
      <c r="Y37" s="236"/>
      <c r="Z37" s="235"/>
      <c r="AA37" s="236"/>
      <c r="AB37" s="235"/>
      <c r="AC37" s="236"/>
      <c r="AD37" s="235"/>
      <c r="AE37" s="241"/>
      <c r="AF37" s="126"/>
    </row>
    <row r="38" spans="2:32" ht="16.5" customHeight="1">
      <c r="B38" s="120"/>
      <c r="C38" s="127" t="s">
        <v>145</v>
      </c>
      <c r="D38" s="128"/>
      <c r="E38" s="249"/>
      <c r="F38" s="124" t="s">
        <v>146</v>
      </c>
      <c r="G38" s="125" t="s">
        <v>147</v>
      </c>
      <c r="H38" s="237" t="e">
        <f>ROUNDDOWN((H37*H34+J37*J34+L37*L34+N37*N34+P37*P34+R37*R34+T37*T34+V37*V34+X37*X34+Z37*Z34+AB37*AB34+AD37*AD34)/SUM(H34:AE34),0)</f>
        <v>#DIV/0!</v>
      </c>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9"/>
      <c r="AF38" s="126"/>
    </row>
    <row r="39" spans="2:32" ht="16.5" customHeight="1">
      <c r="B39" s="120"/>
      <c r="C39" s="124" t="s">
        <v>148</v>
      </c>
      <c r="D39" s="129"/>
      <c r="E39" s="249"/>
      <c r="F39" s="124" t="s">
        <v>149</v>
      </c>
      <c r="G39" s="125" t="s">
        <v>150</v>
      </c>
      <c r="H39" s="240"/>
      <c r="I39" s="236"/>
      <c r="J39" s="235"/>
      <c r="K39" s="236"/>
      <c r="L39" s="235"/>
      <c r="M39" s="236"/>
      <c r="N39" s="235"/>
      <c r="O39" s="236"/>
      <c r="P39" s="235"/>
      <c r="Q39" s="236"/>
      <c r="R39" s="235"/>
      <c r="S39" s="236"/>
      <c r="T39" s="235"/>
      <c r="U39" s="236"/>
      <c r="V39" s="235"/>
      <c r="W39" s="236"/>
      <c r="X39" s="235"/>
      <c r="Y39" s="236"/>
      <c r="Z39" s="235"/>
      <c r="AA39" s="236"/>
      <c r="AB39" s="235"/>
      <c r="AC39" s="236"/>
      <c r="AD39" s="235"/>
      <c r="AE39" s="241"/>
      <c r="AF39" s="126"/>
    </row>
    <row r="40" spans="2:32" ht="16.5" customHeight="1">
      <c r="B40" s="120"/>
      <c r="C40" s="251" t="s">
        <v>151</v>
      </c>
      <c r="D40" s="252"/>
      <c r="E40" s="249"/>
      <c r="F40" s="121" t="s">
        <v>149</v>
      </c>
      <c r="G40" s="125" t="s">
        <v>152</v>
      </c>
      <c r="H40" s="259">
        <f>IF($D41&lt;=$C41,H39,ROUNDDOWN($C41/$D41*H39,0))</f>
        <v>0</v>
      </c>
      <c r="I40" s="258"/>
      <c r="J40" s="256">
        <f>IF($D41&lt;=$C41,J39,ROUNDDOWN($C41/$D41*J39,0))</f>
        <v>0</v>
      </c>
      <c r="K40" s="258"/>
      <c r="L40" s="256">
        <f>IF($D41&lt;=$C41,L39,ROUNDDOWN($C41/$D41*L39,0))</f>
        <v>0</v>
      </c>
      <c r="M40" s="258"/>
      <c r="N40" s="256">
        <f>IF($D41&lt;=$C41,N39,ROUNDDOWN($C41/$D41*N39,0))</f>
        <v>0</v>
      </c>
      <c r="O40" s="258"/>
      <c r="P40" s="256">
        <f>IF($D41&lt;=$C41,P39,ROUNDDOWN($C41/$D41*P39,0))</f>
        <v>0</v>
      </c>
      <c r="Q40" s="258"/>
      <c r="R40" s="256">
        <f>IF($D41&lt;=$C41,R39,ROUNDDOWN($C41/$D41*R39,0))</f>
        <v>0</v>
      </c>
      <c r="S40" s="258"/>
      <c r="T40" s="256">
        <f>IF($D41&lt;=$C41,T39,ROUNDDOWN($C41/$D41*T39,0))</f>
        <v>0</v>
      </c>
      <c r="U40" s="258"/>
      <c r="V40" s="256">
        <f>IF($D41&lt;=$C41,V39,ROUNDDOWN($C41/$D41*V39,0))</f>
        <v>0</v>
      </c>
      <c r="W40" s="258"/>
      <c r="X40" s="256">
        <f>IF($D41&lt;=$C41,X39,ROUNDDOWN($C41/$D41*X39,0))</f>
        <v>0</v>
      </c>
      <c r="Y40" s="258"/>
      <c r="Z40" s="256">
        <f>IF($D41&lt;=$C41,Z39,ROUNDDOWN($C41/$D41*Z39,0))</f>
        <v>0</v>
      </c>
      <c r="AA40" s="258"/>
      <c r="AB40" s="256">
        <f>IF($D41&lt;=$C41,AB39,ROUNDDOWN($C41/$D41*AB39,0))</f>
        <v>0</v>
      </c>
      <c r="AC40" s="258"/>
      <c r="AD40" s="256">
        <f>IF($D41&lt;=$C41,AD39,ROUNDDOWN($C41/$D41*AD39,0))</f>
        <v>0</v>
      </c>
      <c r="AE40" s="257"/>
      <c r="AF40" s="122"/>
    </row>
    <row r="41" spans="2:32" ht="16.5" customHeight="1">
      <c r="B41" s="120"/>
      <c r="C41" s="130">
        <f>C34-D39-D38</f>
        <v>0</v>
      </c>
      <c r="D41" s="131">
        <f>D34-D39-D38</f>
        <v>0</v>
      </c>
      <c r="E41" s="250"/>
      <c r="F41" s="124" t="s">
        <v>153</v>
      </c>
      <c r="G41" s="132" t="s">
        <v>154</v>
      </c>
      <c r="H41" s="259">
        <f>ROUNDDOWN($H36*H34,0)</f>
        <v>0</v>
      </c>
      <c r="I41" s="258"/>
      <c r="J41" s="256">
        <f>ROUNDDOWN($H36*J34,0)</f>
        <v>0</v>
      </c>
      <c r="K41" s="258"/>
      <c r="L41" s="256">
        <f>ROUNDDOWN($H36*L34,0)</f>
        <v>0</v>
      </c>
      <c r="M41" s="258"/>
      <c r="N41" s="256">
        <f>ROUNDDOWN($H36*N34,0)</f>
        <v>0</v>
      </c>
      <c r="O41" s="258"/>
      <c r="P41" s="256">
        <f>ROUNDDOWN($H36*P34,0)</f>
        <v>0</v>
      </c>
      <c r="Q41" s="258"/>
      <c r="R41" s="256">
        <f>ROUNDDOWN($H36*R34,0)</f>
        <v>0</v>
      </c>
      <c r="S41" s="258"/>
      <c r="T41" s="256">
        <f>ROUNDDOWN($H36*T34,0)</f>
        <v>0</v>
      </c>
      <c r="U41" s="258"/>
      <c r="V41" s="256">
        <f>ROUNDDOWN($H36*V34,0)</f>
        <v>0</v>
      </c>
      <c r="W41" s="258"/>
      <c r="X41" s="256">
        <f>ROUNDDOWN($H36*X34,0)</f>
        <v>0</v>
      </c>
      <c r="Y41" s="258"/>
      <c r="Z41" s="256">
        <f>ROUNDDOWN($H36*Z34,0)</f>
        <v>0</v>
      </c>
      <c r="AA41" s="258"/>
      <c r="AB41" s="256">
        <f>ROUNDDOWN($H36*AB34,0)</f>
        <v>0</v>
      </c>
      <c r="AC41" s="258"/>
      <c r="AD41" s="256">
        <f>ROUNDDOWN($H36*AD34,0)</f>
        <v>0</v>
      </c>
      <c r="AE41" s="258"/>
      <c r="AF41" s="133">
        <f>SUM(H41:AE41)</f>
        <v>0</v>
      </c>
    </row>
    <row r="42" spans="2:32" ht="16.5" customHeight="1">
      <c r="B42" s="120"/>
      <c r="C42" s="224" t="str">
        <f>IF(D41&lt;=C41,"設計数量≧実購入数量","設計数量＜実購入数量")</f>
        <v>設計数量≧実購入数量</v>
      </c>
      <c r="D42" s="225"/>
      <c r="E42" s="226"/>
      <c r="F42" s="124" t="s">
        <v>155</v>
      </c>
      <c r="G42" s="125" t="s">
        <v>156</v>
      </c>
      <c r="H42" s="259" t="e">
        <f>ROUNDDOWN($H38*H34,0)</f>
        <v>#DIV/0!</v>
      </c>
      <c r="I42" s="258"/>
      <c r="J42" s="256" t="e">
        <f>ROUNDDOWN($H38*J34,0)</f>
        <v>#DIV/0!</v>
      </c>
      <c r="K42" s="258"/>
      <c r="L42" s="256" t="e">
        <f>ROUNDDOWN($H38*L34,0)</f>
        <v>#DIV/0!</v>
      </c>
      <c r="M42" s="258"/>
      <c r="N42" s="256" t="e">
        <f>ROUNDDOWN($H38*N34,0)</f>
        <v>#DIV/0!</v>
      </c>
      <c r="O42" s="258"/>
      <c r="P42" s="256" t="e">
        <f>ROUNDDOWN($H38*P34,0)</f>
        <v>#DIV/0!</v>
      </c>
      <c r="Q42" s="258"/>
      <c r="R42" s="256" t="e">
        <f>ROUNDDOWN($H38*R34,0)</f>
        <v>#DIV/0!</v>
      </c>
      <c r="S42" s="258"/>
      <c r="T42" s="256" t="e">
        <f>ROUNDDOWN($H38*T34,0)</f>
        <v>#DIV/0!</v>
      </c>
      <c r="U42" s="258"/>
      <c r="V42" s="256" t="e">
        <f>ROUNDDOWN($H38*V34,0)</f>
        <v>#DIV/0!</v>
      </c>
      <c r="W42" s="258"/>
      <c r="X42" s="256" t="e">
        <f>ROUNDDOWN($H38*X34,0)</f>
        <v>#DIV/0!</v>
      </c>
      <c r="Y42" s="258"/>
      <c r="Z42" s="256" t="e">
        <f>ROUNDDOWN($H38*Z34,0)</f>
        <v>#DIV/0!</v>
      </c>
      <c r="AA42" s="258"/>
      <c r="AB42" s="256" t="e">
        <f>ROUNDDOWN($H38*AB34,0)</f>
        <v>#DIV/0!</v>
      </c>
      <c r="AC42" s="258"/>
      <c r="AD42" s="256" t="e">
        <f>ROUNDDOWN($H38*AD34,0)</f>
        <v>#DIV/0!</v>
      </c>
      <c r="AE42" s="257"/>
      <c r="AF42" s="133" t="e">
        <f>SUM(H42:AE42)</f>
        <v>#DIV/0!</v>
      </c>
    </row>
    <row r="43" spans="2:32" ht="16.5" customHeight="1">
      <c r="B43" s="134"/>
      <c r="C43" s="253" t="str">
        <f>IF(D41&lt;=C41,"乙の変動後単価（ｐ’乙）は乙単価","乙の変動後単価（ｐ’乙）は按分算出")</f>
        <v>乙の変動後単価（ｐ’乙）は乙単価</v>
      </c>
      <c r="D43" s="254"/>
      <c r="E43" s="255"/>
      <c r="F43" s="135" t="s">
        <v>157</v>
      </c>
      <c r="G43" s="136" t="s">
        <v>158</v>
      </c>
      <c r="H43" s="288">
        <f>ROUNDDOWN(H40*H34,0)</f>
        <v>0</v>
      </c>
      <c r="I43" s="233"/>
      <c r="J43" s="232">
        <f>ROUNDDOWN(J40*J34,0)</f>
        <v>0</v>
      </c>
      <c r="K43" s="233"/>
      <c r="L43" s="232">
        <f>ROUNDDOWN(L40*L34,0)</f>
        <v>0</v>
      </c>
      <c r="M43" s="233"/>
      <c r="N43" s="232">
        <f>ROUNDDOWN(N40*N34,0)</f>
        <v>0</v>
      </c>
      <c r="O43" s="233"/>
      <c r="P43" s="232">
        <f>ROUNDDOWN(P40*P34,0)</f>
        <v>0</v>
      </c>
      <c r="Q43" s="233"/>
      <c r="R43" s="232">
        <f>ROUNDDOWN(R40*R34,0)</f>
        <v>0</v>
      </c>
      <c r="S43" s="233"/>
      <c r="T43" s="232">
        <f>ROUNDDOWN(T40*T34,0)</f>
        <v>0</v>
      </c>
      <c r="U43" s="233"/>
      <c r="V43" s="232">
        <f>ROUNDDOWN(V40*V34,0)</f>
        <v>0</v>
      </c>
      <c r="W43" s="233"/>
      <c r="X43" s="232">
        <f>ROUNDDOWN(X40*X34,0)</f>
        <v>0</v>
      </c>
      <c r="Y43" s="233"/>
      <c r="Z43" s="232">
        <f>ROUNDDOWN(Z40*Z34,0)</f>
        <v>0</v>
      </c>
      <c r="AA43" s="233"/>
      <c r="AB43" s="232">
        <f>ROUNDDOWN(AB40*AB34,0)</f>
        <v>0</v>
      </c>
      <c r="AC43" s="233"/>
      <c r="AD43" s="232">
        <f>ROUNDDOWN(AD40*AD34,0)</f>
        <v>0</v>
      </c>
      <c r="AE43" s="234"/>
      <c r="AF43" s="137">
        <f>SUM(H43:AE43)</f>
        <v>0</v>
      </c>
    </row>
    <row r="44" spans="2:32" ht="16.5" customHeight="1">
      <c r="B44" s="116"/>
      <c r="C44" s="242"/>
      <c r="D44" s="245"/>
      <c r="E44" s="248" t="s">
        <v>275</v>
      </c>
      <c r="F44" s="117" t="s">
        <v>138</v>
      </c>
      <c r="G44" s="118" t="s">
        <v>139</v>
      </c>
      <c r="H44" s="289"/>
      <c r="I44" s="261"/>
      <c r="J44" s="260"/>
      <c r="K44" s="261"/>
      <c r="L44" s="260"/>
      <c r="M44" s="261"/>
      <c r="N44" s="260"/>
      <c r="O44" s="261"/>
      <c r="P44" s="260"/>
      <c r="Q44" s="261"/>
      <c r="R44" s="260"/>
      <c r="S44" s="261"/>
      <c r="T44" s="260"/>
      <c r="U44" s="261"/>
      <c r="V44" s="260"/>
      <c r="W44" s="261"/>
      <c r="X44" s="260"/>
      <c r="Y44" s="261"/>
      <c r="Z44" s="260"/>
      <c r="AA44" s="261"/>
      <c r="AB44" s="260"/>
      <c r="AC44" s="261"/>
      <c r="AD44" s="260"/>
      <c r="AE44" s="262"/>
      <c r="AF44" s="119">
        <f>SUM(H44:AE44)</f>
        <v>0</v>
      </c>
    </row>
    <row r="45" spans="2:32" ht="16.5" customHeight="1">
      <c r="B45" s="120"/>
      <c r="C45" s="243"/>
      <c r="D45" s="246"/>
      <c r="E45" s="249"/>
      <c r="F45" s="121" t="s">
        <v>140</v>
      </c>
      <c r="G45" s="111" t="s">
        <v>141</v>
      </c>
      <c r="H45" s="240"/>
      <c r="I45" s="236"/>
      <c r="J45" s="235"/>
      <c r="K45" s="236"/>
      <c r="L45" s="235"/>
      <c r="M45" s="236"/>
      <c r="N45" s="235"/>
      <c r="O45" s="236"/>
      <c r="P45" s="235"/>
      <c r="Q45" s="236"/>
      <c r="R45" s="235"/>
      <c r="S45" s="236"/>
      <c r="T45" s="235"/>
      <c r="U45" s="236"/>
      <c r="V45" s="235"/>
      <c r="W45" s="236"/>
      <c r="X45" s="235"/>
      <c r="Y45" s="236"/>
      <c r="Z45" s="235"/>
      <c r="AA45" s="236"/>
      <c r="AB45" s="235"/>
      <c r="AC45" s="236"/>
      <c r="AD45" s="235"/>
      <c r="AE45" s="241"/>
      <c r="AF45" s="122"/>
    </row>
    <row r="46" spans="2:32" ht="16.5" customHeight="1">
      <c r="B46" s="120"/>
      <c r="C46" s="243"/>
      <c r="D46" s="246"/>
      <c r="E46" s="249"/>
      <c r="F46" s="46" t="s">
        <v>142</v>
      </c>
      <c r="G46" s="47" t="s">
        <v>143</v>
      </c>
      <c r="H46" s="263"/>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5"/>
      <c r="AF46" s="123"/>
    </row>
    <row r="47" spans="2:32" ht="16.5" customHeight="1">
      <c r="B47" s="120"/>
      <c r="C47" s="244"/>
      <c r="D47" s="247"/>
      <c r="E47" s="249"/>
      <c r="F47" s="124" t="s">
        <v>144</v>
      </c>
      <c r="G47" s="125"/>
      <c r="H47" s="240"/>
      <c r="I47" s="236"/>
      <c r="J47" s="235"/>
      <c r="K47" s="236"/>
      <c r="L47" s="235"/>
      <c r="M47" s="236"/>
      <c r="N47" s="235"/>
      <c r="O47" s="236"/>
      <c r="P47" s="235"/>
      <c r="Q47" s="236"/>
      <c r="R47" s="235"/>
      <c r="S47" s="236"/>
      <c r="T47" s="235"/>
      <c r="U47" s="236"/>
      <c r="V47" s="235"/>
      <c r="W47" s="236"/>
      <c r="X47" s="235"/>
      <c r="Y47" s="236"/>
      <c r="Z47" s="235"/>
      <c r="AA47" s="236"/>
      <c r="AB47" s="235"/>
      <c r="AC47" s="236"/>
      <c r="AD47" s="235"/>
      <c r="AE47" s="241"/>
      <c r="AF47" s="126"/>
    </row>
    <row r="48" spans="2:32" ht="16.5" customHeight="1">
      <c r="B48" s="120"/>
      <c r="C48" s="127" t="s">
        <v>145</v>
      </c>
      <c r="D48" s="128"/>
      <c r="E48" s="249"/>
      <c r="F48" s="124" t="s">
        <v>146</v>
      </c>
      <c r="G48" s="125" t="s">
        <v>147</v>
      </c>
      <c r="H48" s="237" t="e">
        <f>ROUNDDOWN((H47*H44+J47*J44+L47*L44+N47*N44+P47*P44+R47*R44+T47*T44+V47*V44+X47*X44+Z47*Z44+AB47*AB44+AD47*AD44)/SUM(H44:AE44),0)</f>
        <v>#DIV/0!</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9"/>
      <c r="AF48" s="126"/>
    </row>
    <row r="49" spans="2:32" ht="16.5" customHeight="1">
      <c r="B49" s="120"/>
      <c r="C49" s="124" t="s">
        <v>148</v>
      </c>
      <c r="D49" s="129"/>
      <c r="E49" s="249"/>
      <c r="F49" s="124" t="s">
        <v>149</v>
      </c>
      <c r="G49" s="125" t="s">
        <v>150</v>
      </c>
      <c r="H49" s="240"/>
      <c r="I49" s="236"/>
      <c r="J49" s="235"/>
      <c r="K49" s="236"/>
      <c r="L49" s="235"/>
      <c r="M49" s="236"/>
      <c r="N49" s="235"/>
      <c r="O49" s="236"/>
      <c r="P49" s="235"/>
      <c r="Q49" s="236"/>
      <c r="R49" s="235"/>
      <c r="S49" s="236"/>
      <c r="T49" s="235"/>
      <c r="U49" s="236"/>
      <c r="V49" s="235"/>
      <c r="W49" s="236"/>
      <c r="X49" s="235"/>
      <c r="Y49" s="236"/>
      <c r="Z49" s="235"/>
      <c r="AA49" s="236"/>
      <c r="AB49" s="235"/>
      <c r="AC49" s="236"/>
      <c r="AD49" s="235"/>
      <c r="AE49" s="241"/>
      <c r="AF49" s="126"/>
    </row>
    <row r="50" spans="2:32" ht="16.5" customHeight="1">
      <c r="B50" s="120"/>
      <c r="C50" s="251" t="s">
        <v>151</v>
      </c>
      <c r="D50" s="252"/>
      <c r="E50" s="249"/>
      <c r="F50" s="121" t="s">
        <v>149</v>
      </c>
      <c r="G50" s="125" t="s">
        <v>152</v>
      </c>
      <c r="H50" s="259">
        <f>IF($D51&lt;=$C51,H49,ROUNDDOWN($C51/$D51*H49,0))</f>
        <v>0</v>
      </c>
      <c r="I50" s="258"/>
      <c r="J50" s="256">
        <f>IF($D51&lt;=$C51,J49,ROUNDDOWN($C51/$D51*J49,0))</f>
        <v>0</v>
      </c>
      <c r="K50" s="258"/>
      <c r="L50" s="256">
        <f>IF($D51&lt;=$C51,L49,ROUNDDOWN($C51/$D51*L49,0))</f>
        <v>0</v>
      </c>
      <c r="M50" s="258"/>
      <c r="N50" s="256">
        <f>IF($D51&lt;=$C51,N49,ROUNDDOWN($C51/$D51*N49,0))</f>
        <v>0</v>
      </c>
      <c r="O50" s="258"/>
      <c r="P50" s="256">
        <f>IF($D51&lt;=$C51,P49,ROUNDDOWN($C51/$D51*P49,0))</f>
        <v>0</v>
      </c>
      <c r="Q50" s="258"/>
      <c r="R50" s="256">
        <f>IF($D51&lt;=$C51,R49,ROUNDDOWN($C51/$D51*R49,0))</f>
        <v>0</v>
      </c>
      <c r="S50" s="258"/>
      <c r="T50" s="256">
        <f>IF($D51&lt;=$C51,T49,ROUNDDOWN($C51/$D51*T49,0))</f>
        <v>0</v>
      </c>
      <c r="U50" s="258"/>
      <c r="V50" s="256">
        <f>IF($D51&lt;=$C51,V49,ROUNDDOWN($C51/$D51*V49,0))</f>
        <v>0</v>
      </c>
      <c r="W50" s="258"/>
      <c r="X50" s="256">
        <f>IF($D51&lt;=$C51,X49,ROUNDDOWN($C51/$D51*X49,0))</f>
        <v>0</v>
      </c>
      <c r="Y50" s="258"/>
      <c r="Z50" s="256">
        <f>IF($D51&lt;=$C51,Z49,ROUNDDOWN($C51/$D51*Z49,0))</f>
        <v>0</v>
      </c>
      <c r="AA50" s="258"/>
      <c r="AB50" s="256">
        <f>IF($D51&lt;=$C51,AB49,ROUNDDOWN($C51/$D51*AB49,0))</f>
        <v>0</v>
      </c>
      <c r="AC50" s="258"/>
      <c r="AD50" s="256">
        <f>IF($D51&lt;=$C51,AD49,ROUNDDOWN($C51/$D51*AD49,0))</f>
        <v>0</v>
      </c>
      <c r="AE50" s="257"/>
      <c r="AF50" s="122"/>
    </row>
    <row r="51" spans="2:32" ht="16.5" customHeight="1">
      <c r="B51" s="120"/>
      <c r="C51" s="130">
        <f>C44-D49-D48</f>
        <v>0</v>
      </c>
      <c r="D51" s="131">
        <f>D44-D49-D48</f>
        <v>0</v>
      </c>
      <c r="E51" s="250"/>
      <c r="F51" s="124" t="s">
        <v>153</v>
      </c>
      <c r="G51" s="132" t="s">
        <v>154</v>
      </c>
      <c r="H51" s="259">
        <f>ROUNDDOWN($H46*H44,0)</f>
        <v>0</v>
      </c>
      <c r="I51" s="258"/>
      <c r="J51" s="256">
        <f>ROUNDDOWN($H46*J44,0)</f>
        <v>0</v>
      </c>
      <c r="K51" s="258"/>
      <c r="L51" s="256">
        <f>ROUNDDOWN($H46*L44,0)</f>
        <v>0</v>
      </c>
      <c r="M51" s="258"/>
      <c r="N51" s="256">
        <f>ROUNDDOWN($H46*N44,0)</f>
        <v>0</v>
      </c>
      <c r="O51" s="258"/>
      <c r="P51" s="256">
        <f>ROUNDDOWN($H46*P44,0)</f>
        <v>0</v>
      </c>
      <c r="Q51" s="258"/>
      <c r="R51" s="256">
        <f>ROUNDDOWN($H46*R44,0)</f>
        <v>0</v>
      </c>
      <c r="S51" s="258"/>
      <c r="T51" s="256">
        <f>ROUNDDOWN($H46*T44,0)</f>
        <v>0</v>
      </c>
      <c r="U51" s="258"/>
      <c r="V51" s="256">
        <f>ROUNDDOWN($H46*V44,0)</f>
        <v>0</v>
      </c>
      <c r="W51" s="258"/>
      <c r="X51" s="256">
        <f>ROUNDDOWN($H46*X44,0)</f>
        <v>0</v>
      </c>
      <c r="Y51" s="258"/>
      <c r="Z51" s="256">
        <f>ROUNDDOWN($H46*Z44,0)</f>
        <v>0</v>
      </c>
      <c r="AA51" s="258"/>
      <c r="AB51" s="256">
        <f>ROUNDDOWN($H46*AB44,0)</f>
        <v>0</v>
      </c>
      <c r="AC51" s="258"/>
      <c r="AD51" s="256">
        <f>ROUNDDOWN($H46*AD44,0)</f>
        <v>0</v>
      </c>
      <c r="AE51" s="258"/>
      <c r="AF51" s="133">
        <f>SUM(H51:AE51)</f>
        <v>0</v>
      </c>
    </row>
    <row r="52" spans="2:32" ht="16.5" customHeight="1">
      <c r="B52" s="120"/>
      <c r="C52" s="224" t="str">
        <f>IF(D51&lt;=C51,"設計数量≧実購入数量","設計数量＜実購入数量")</f>
        <v>設計数量≧実購入数量</v>
      </c>
      <c r="D52" s="225"/>
      <c r="E52" s="226"/>
      <c r="F52" s="124" t="s">
        <v>155</v>
      </c>
      <c r="G52" s="125" t="s">
        <v>156</v>
      </c>
      <c r="H52" s="259" t="e">
        <f>ROUNDDOWN($H48*H44,0)</f>
        <v>#DIV/0!</v>
      </c>
      <c r="I52" s="258"/>
      <c r="J52" s="256" t="e">
        <f>ROUNDDOWN($H48*J44,0)</f>
        <v>#DIV/0!</v>
      </c>
      <c r="K52" s="258"/>
      <c r="L52" s="256" t="e">
        <f>ROUNDDOWN($H48*L44,0)</f>
        <v>#DIV/0!</v>
      </c>
      <c r="M52" s="258"/>
      <c r="N52" s="256" t="e">
        <f>ROUNDDOWN($H48*N44,0)</f>
        <v>#DIV/0!</v>
      </c>
      <c r="O52" s="258"/>
      <c r="P52" s="256" t="e">
        <f>ROUNDDOWN($H48*P44,0)</f>
        <v>#DIV/0!</v>
      </c>
      <c r="Q52" s="258"/>
      <c r="R52" s="256" t="e">
        <f>ROUNDDOWN($H48*R44,0)</f>
        <v>#DIV/0!</v>
      </c>
      <c r="S52" s="258"/>
      <c r="T52" s="256" t="e">
        <f>ROUNDDOWN($H48*T44,0)</f>
        <v>#DIV/0!</v>
      </c>
      <c r="U52" s="258"/>
      <c r="V52" s="256" t="e">
        <f>ROUNDDOWN($H48*V44,0)</f>
        <v>#DIV/0!</v>
      </c>
      <c r="W52" s="258"/>
      <c r="X52" s="256" t="e">
        <f>ROUNDDOWN($H48*X44,0)</f>
        <v>#DIV/0!</v>
      </c>
      <c r="Y52" s="258"/>
      <c r="Z52" s="256" t="e">
        <f>ROUNDDOWN($H48*Z44,0)</f>
        <v>#DIV/0!</v>
      </c>
      <c r="AA52" s="258"/>
      <c r="AB52" s="256" t="e">
        <f>ROUNDDOWN($H48*AB44,0)</f>
        <v>#DIV/0!</v>
      </c>
      <c r="AC52" s="258"/>
      <c r="AD52" s="256" t="e">
        <f>ROUNDDOWN($H48*AD44,0)</f>
        <v>#DIV/0!</v>
      </c>
      <c r="AE52" s="257"/>
      <c r="AF52" s="133" t="e">
        <f>SUM(H52:AE52)</f>
        <v>#DIV/0!</v>
      </c>
    </row>
    <row r="53" spans="2:32" ht="16.5" customHeight="1">
      <c r="B53" s="134"/>
      <c r="C53" s="253" t="str">
        <f>IF(D51&lt;=C51,"乙の変動後単価（ｐ’乙）は乙単価","乙の変動後単価（ｐ’乙）は按分算出")</f>
        <v>乙の変動後単価（ｐ’乙）は乙単価</v>
      </c>
      <c r="D53" s="254"/>
      <c r="E53" s="255"/>
      <c r="F53" s="135" t="s">
        <v>157</v>
      </c>
      <c r="G53" s="136" t="s">
        <v>158</v>
      </c>
      <c r="H53" s="288">
        <f>ROUNDDOWN(H50*H44,0)</f>
        <v>0</v>
      </c>
      <c r="I53" s="233"/>
      <c r="J53" s="232">
        <f>ROUNDDOWN(J50*J44,0)</f>
        <v>0</v>
      </c>
      <c r="K53" s="233"/>
      <c r="L53" s="232">
        <f>ROUNDDOWN(L50*L44,0)</f>
        <v>0</v>
      </c>
      <c r="M53" s="233"/>
      <c r="N53" s="232">
        <f>ROUNDDOWN(N50*N44,0)</f>
        <v>0</v>
      </c>
      <c r="O53" s="233"/>
      <c r="P53" s="232">
        <f>ROUNDDOWN(P50*P44,0)</f>
        <v>0</v>
      </c>
      <c r="Q53" s="233"/>
      <c r="R53" s="232">
        <f>ROUNDDOWN(R50*R44,0)</f>
        <v>0</v>
      </c>
      <c r="S53" s="233"/>
      <c r="T53" s="232">
        <f>ROUNDDOWN(T50*T44,0)</f>
        <v>0</v>
      </c>
      <c r="U53" s="233"/>
      <c r="V53" s="232">
        <f>ROUNDDOWN(V50*V44,0)</f>
        <v>0</v>
      </c>
      <c r="W53" s="233"/>
      <c r="X53" s="232">
        <f>ROUNDDOWN(X50*X44,0)</f>
        <v>0</v>
      </c>
      <c r="Y53" s="233"/>
      <c r="Z53" s="232">
        <f>ROUNDDOWN(Z50*Z44,0)</f>
        <v>0</v>
      </c>
      <c r="AA53" s="233"/>
      <c r="AB53" s="232">
        <f>ROUNDDOWN(AB50*AB44,0)</f>
        <v>0</v>
      </c>
      <c r="AC53" s="233"/>
      <c r="AD53" s="232">
        <f>ROUNDDOWN(AD50*AD44,0)</f>
        <v>0</v>
      </c>
      <c r="AE53" s="234"/>
      <c r="AF53" s="137">
        <f>SUM(H53:AE53)</f>
        <v>0</v>
      </c>
    </row>
    <row r="54" spans="2:32" s="138" customFormat="1" ht="16.5" customHeight="1">
      <c r="B54" s="139" t="s">
        <v>276</v>
      </c>
      <c r="C54" s="227" t="s">
        <v>159</v>
      </c>
      <c r="D54" s="227"/>
      <c r="E54" s="227"/>
      <c r="F54" s="227"/>
      <c r="G54" s="227"/>
      <c r="H54" s="227"/>
      <c r="I54" s="227"/>
      <c r="J54" s="227"/>
      <c r="K54" s="227"/>
      <c r="L54" s="227"/>
      <c r="M54" s="227"/>
      <c r="N54" s="227"/>
      <c r="O54" s="227"/>
      <c r="P54" s="227"/>
      <c r="Q54" s="227"/>
      <c r="R54" s="227"/>
      <c r="S54" s="227"/>
      <c r="U54" s="228" t="s">
        <v>277</v>
      </c>
      <c r="V54" s="228"/>
      <c r="W54" s="228"/>
      <c r="X54" s="228"/>
      <c r="Y54" s="228"/>
      <c r="Z54" s="228"/>
      <c r="AA54" s="228"/>
      <c r="AB54" s="230" t="s">
        <v>278</v>
      </c>
      <c r="AC54" s="230"/>
      <c r="AD54" s="230"/>
      <c r="AE54" s="230"/>
      <c r="AF54" s="140">
        <f>SUM(AF21,AF31,AF41,AF51)</f>
        <v>0</v>
      </c>
    </row>
    <row r="55" spans="2:33" s="138" customFormat="1" ht="16.5" customHeight="1">
      <c r="B55" s="103"/>
      <c r="C55" s="231" t="s">
        <v>279</v>
      </c>
      <c r="D55" s="231"/>
      <c r="E55" s="231"/>
      <c r="F55" s="231"/>
      <c r="G55" s="231"/>
      <c r="H55" s="231"/>
      <c r="I55" s="231"/>
      <c r="J55" s="231"/>
      <c r="K55" s="231"/>
      <c r="L55" s="231"/>
      <c r="M55" s="231"/>
      <c r="N55" s="231"/>
      <c r="O55" s="231"/>
      <c r="P55" s="231"/>
      <c r="Q55" s="231"/>
      <c r="R55" s="231"/>
      <c r="S55" s="231"/>
      <c r="T55" s="223"/>
      <c r="U55" s="228"/>
      <c r="V55" s="228"/>
      <c r="W55" s="228"/>
      <c r="X55" s="228"/>
      <c r="Y55" s="228"/>
      <c r="Z55" s="228"/>
      <c r="AA55" s="228"/>
      <c r="AB55" s="230" t="s">
        <v>280</v>
      </c>
      <c r="AC55" s="230"/>
      <c r="AD55" s="230"/>
      <c r="AE55" s="230"/>
      <c r="AF55" s="140" t="e">
        <f>SUM(AF22,AF32,AF42,AF52)</f>
        <v>#DIV/0!</v>
      </c>
      <c r="AG55" s="141"/>
    </row>
    <row r="56" spans="2:32" s="138" customFormat="1" ht="16.5" customHeight="1">
      <c r="B56" s="139"/>
      <c r="C56" s="222" t="s">
        <v>161</v>
      </c>
      <c r="D56" s="222"/>
      <c r="E56" s="222"/>
      <c r="F56" s="222"/>
      <c r="G56" s="222"/>
      <c r="H56" s="222"/>
      <c r="I56" s="222"/>
      <c r="J56" s="222"/>
      <c r="K56" s="222"/>
      <c r="L56" s="222"/>
      <c r="M56" s="222"/>
      <c r="N56" s="222"/>
      <c r="O56" s="222"/>
      <c r="P56" s="222"/>
      <c r="Q56" s="222"/>
      <c r="R56" s="222"/>
      <c r="S56" s="222"/>
      <c r="T56" s="223"/>
      <c r="U56" s="229"/>
      <c r="V56" s="229"/>
      <c r="W56" s="229"/>
      <c r="X56" s="229"/>
      <c r="Y56" s="228"/>
      <c r="Z56" s="228"/>
      <c r="AA56" s="228"/>
      <c r="AB56" s="230" t="s">
        <v>281</v>
      </c>
      <c r="AC56" s="230"/>
      <c r="AD56" s="230"/>
      <c r="AE56" s="230"/>
      <c r="AF56" s="143">
        <f>SUM(AF23,AF33,AF43,AF53)</f>
        <v>0</v>
      </c>
    </row>
    <row r="57" spans="2:32" ht="16.5" customHeight="1">
      <c r="B57" s="139"/>
      <c r="C57" s="222" t="s">
        <v>163</v>
      </c>
      <c r="D57" s="222"/>
      <c r="E57" s="222"/>
      <c r="F57" s="222"/>
      <c r="G57" s="222"/>
      <c r="H57" s="222"/>
      <c r="I57" s="222"/>
      <c r="J57" s="222"/>
      <c r="K57" s="222"/>
      <c r="L57" s="222"/>
      <c r="M57" s="222"/>
      <c r="N57" s="222"/>
      <c r="O57" s="222"/>
      <c r="P57" s="222"/>
      <c r="Q57" s="222"/>
      <c r="R57" s="222"/>
      <c r="S57" s="222"/>
      <c r="T57" s="223"/>
      <c r="U57" s="212" t="s">
        <v>282</v>
      </c>
      <c r="V57" s="213"/>
      <c r="W57" s="213"/>
      <c r="X57" s="218" t="s">
        <v>283</v>
      </c>
      <c r="Y57" s="218"/>
      <c r="Z57" s="218"/>
      <c r="AA57" s="218"/>
      <c r="AB57" s="219" t="s">
        <v>284</v>
      </c>
      <c r="AC57" s="220"/>
      <c r="AD57" s="220"/>
      <c r="AE57" s="221"/>
      <c r="AF57" s="144" t="e">
        <f>IF(AF55&lt;AF56,AF55-AF54,"")</f>
        <v>#DIV/0!</v>
      </c>
    </row>
    <row r="58" spans="2:32" ht="16.5" customHeight="1" thickBot="1">
      <c r="B58" s="139" t="s">
        <v>285</v>
      </c>
      <c r="C58" s="222" t="s">
        <v>164</v>
      </c>
      <c r="D58" s="222"/>
      <c r="E58" s="222"/>
      <c r="F58" s="222"/>
      <c r="G58" s="222"/>
      <c r="H58" s="222"/>
      <c r="I58" s="222"/>
      <c r="J58" s="222"/>
      <c r="K58" s="222"/>
      <c r="L58" s="222"/>
      <c r="M58" s="222"/>
      <c r="N58" s="222"/>
      <c r="O58" s="222"/>
      <c r="P58" s="222"/>
      <c r="Q58" s="222"/>
      <c r="R58" s="222"/>
      <c r="S58" s="222"/>
      <c r="T58" s="223"/>
      <c r="U58" s="214"/>
      <c r="V58" s="215"/>
      <c r="W58" s="215"/>
      <c r="X58" s="218" t="s">
        <v>286</v>
      </c>
      <c r="Y58" s="218"/>
      <c r="Z58" s="218"/>
      <c r="AA58" s="218"/>
      <c r="AB58" s="219" t="s">
        <v>160</v>
      </c>
      <c r="AC58" s="220"/>
      <c r="AD58" s="220"/>
      <c r="AE58" s="221"/>
      <c r="AF58" s="145" t="e">
        <f>IF(AF55&lt;AF56,ROUNDDOWN(AF57*C7*105/100-C10*0.01,0),"")</f>
        <v>#DIV/0!</v>
      </c>
    </row>
    <row r="59" spans="21:32" ht="16.5" customHeight="1" thickBot="1">
      <c r="U59" s="216"/>
      <c r="V59" s="217"/>
      <c r="W59" s="217"/>
      <c r="X59" s="218" t="s">
        <v>287</v>
      </c>
      <c r="Y59" s="218"/>
      <c r="Z59" s="218"/>
      <c r="AA59" s="218"/>
      <c r="AB59" s="219" t="s">
        <v>162</v>
      </c>
      <c r="AC59" s="220"/>
      <c r="AD59" s="220"/>
      <c r="AE59" s="220"/>
      <c r="AF59" s="146" t="e">
        <f>IF(AF58="","",ROUNDDOWN(AF57*C7*105/100,0))</f>
        <v>#DIV/0!</v>
      </c>
    </row>
    <row r="60" spans="2:32" ht="16.5" customHeight="1">
      <c r="B60" s="139"/>
      <c r="C60" s="142"/>
      <c r="D60" s="142"/>
      <c r="E60" s="142"/>
      <c r="F60" s="142"/>
      <c r="G60" s="142"/>
      <c r="H60" s="142"/>
      <c r="I60" s="142"/>
      <c r="J60" s="142"/>
      <c r="U60" s="212" t="s">
        <v>288</v>
      </c>
      <c r="V60" s="213"/>
      <c r="W60" s="213"/>
      <c r="X60" s="218" t="s">
        <v>283</v>
      </c>
      <c r="Y60" s="218"/>
      <c r="Z60" s="218"/>
      <c r="AA60" s="218"/>
      <c r="AB60" s="219" t="s">
        <v>289</v>
      </c>
      <c r="AC60" s="220"/>
      <c r="AD60" s="220"/>
      <c r="AE60" s="221"/>
      <c r="AF60" s="147" t="e">
        <f>IF(AF55&gt;=AF56,AF56-AF54,"")</f>
        <v>#DIV/0!</v>
      </c>
    </row>
    <row r="61" spans="21:32" ht="16.5" customHeight="1" thickBot="1">
      <c r="U61" s="214"/>
      <c r="V61" s="215"/>
      <c r="W61" s="215"/>
      <c r="X61" s="218" t="s">
        <v>290</v>
      </c>
      <c r="Y61" s="218"/>
      <c r="Z61" s="218"/>
      <c r="AA61" s="218"/>
      <c r="AB61" s="219" t="s">
        <v>291</v>
      </c>
      <c r="AC61" s="220"/>
      <c r="AD61" s="220"/>
      <c r="AE61" s="221"/>
      <c r="AF61" s="145" t="e">
        <f>IF(AF55&gt;=AF56,ROUNDDOWN(AF60*105/100-C10*0.01,0),"")</f>
        <v>#DIV/0!</v>
      </c>
    </row>
    <row r="62" spans="21:32" ht="16.5" customHeight="1" thickBot="1">
      <c r="U62" s="216"/>
      <c r="V62" s="217"/>
      <c r="W62" s="217"/>
      <c r="X62" s="218" t="s">
        <v>287</v>
      </c>
      <c r="Y62" s="218"/>
      <c r="Z62" s="218"/>
      <c r="AA62" s="218"/>
      <c r="AB62" s="219" t="s">
        <v>292</v>
      </c>
      <c r="AC62" s="220"/>
      <c r="AD62" s="220"/>
      <c r="AE62" s="220"/>
      <c r="AF62" s="146" t="e">
        <f>IF(AF61="","",ROUNDDOWN(AF60*105/100,0))</f>
        <v>#DIV/0!</v>
      </c>
    </row>
    <row r="63" spans="28:32" ht="16.5" customHeight="1">
      <c r="AB63" s="211" t="s">
        <v>293</v>
      </c>
      <c r="AC63" s="211"/>
      <c r="AD63" s="211"/>
      <c r="AE63" s="211"/>
      <c r="AF63" s="211"/>
    </row>
    <row r="64" ht="16.5" customHeight="1"/>
  </sheetData>
  <mergeCells count="466">
    <mergeCell ref="AD4:AF4"/>
    <mergeCell ref="C4:D4"/>
    <mergeCell ref="AA4:AC4"/>
    <mergeCell ref="C5:D5"/>
    <mergeCell ref="AD5:AF5"/>
    <mergeCell ref="C6:D6"/>
    <mergeCell ref="AA5:AC5"/>
    <mergeCell ref="C7:D7"/>
    <mergeCell ref="C8:D8"/>
    <mergeCell ref="C9:D9"/>
    <mergeCell ref="C10:D10"/>
    <mergeCell ref="C14:C17"/>
    <mergeCell ref="D14:D17"/>
    <mergeCell ref="P15:Q15"/>
    <mergeCell ref="H15:I15"/>
    <mergeCell ref="L15:M15"/>
    <mergeCell ref="P14:Q14"/>
    <mergeCell ref="J15:K15"/>
    <mergeCell ref="E14:E21"/>
    <mergeCell ref="H14:I14"/>
    <mergeCell ref="N15:O15"/>
    <mergeCell ref="H17:I17"/>
    <mergeCell ref="J17:K17"/>
    <mergeCell ref="L17:M17"/>
    <mergeCell ref="N17:O17"/>
    <mergeCell ref="H19:I19"/>
    <mergeCell ref="J19:K19"/>
    <mergeCell ref="L19:M19"/>
    <mergeCell ref="Z15:AA15"/>
    <mergeCell ref="AB15:AC15"/>
    <mergeCell ref="AD15:AE15"/>
    <mergeCell ref="R15:S15"/>
    <mergeCell ref="T15:U15"/>
    <mergeCell ref="V15:W15"/>
    <mergeCell ref="X15:Y15"/>
    <mergeCell ref="R20:S20"/>
    <mergeCell ref="T20:U20"/>
    <mergeCell ref="H22:I22"/>
    <mergeCell ref="H18:AE18"/>
    <mergeCell ref="J20:K20"/>
    <mergeCell ref="L20:M20"/>
    <mergeCell ref="N20:O20"/>
    <mergeCell ref="P20:Q20"/>
    <mergeCell ref="P21:Q21"/>
    <mergeCell ref="R21:S21"/>
    <mergeCell ref="T21:U21"/>
    <mergeCell ref="V21:W21"/>
    <mergeCell ref="H21:I21"/>
    <mergeCell ref="J21:K21"/>
    <mergeCell ref="L21:M21"/>
    <mergeCell ref="N21:O21"/>
    <mergeCell ref="X21:Y21"/>
    <mergeCell ref="Z21:AA21"/>
    <mergeCell ref="AB21:AC21"/>
    <mergeCell ref="AD21:AE21"/>
    <mergeCell ref="T22:U22"/>
    <mergeCell ref="V22:W22"/>
    <mergeCell ref="X22:Y22"/>
    <mergeCell ref="J22:K22"/>
    <mergeCell ref="L22:M22"/>
    <mergeCell ref="N22:O22"/>
    <mergeCell ref="P22:Q22"/>
    <mergeCell ref="AB22:AC22"/>
    <mergeCell ref="AD22:AE22"/>
    <mergeCell ref="C23:E23"/>
    <mergeCell ref="H23:I23"/>
    <mergeCell ref="J23:K23"/>
    <mergeCell ref="L23:M23"/>
    <mergeCell ref="N23:O23"/>
    <mergeCell ref="P23:Q23"/>
    <mergeCell ref="R23:S23"/>
    <mergeCell ref="R22:S22"/>
    <mergeCell ref="V23:W23"/>
    <mergeCell ref="X23:Y23"/>
    <mergeCell ref="Z23:AA23"/>
    <mergeCell ref="Z22:AA22"/>
    <mergeCell ref="AB23:AC23"/>
    <mergeCell ref="AD23:AE23"/>
    <mergeCell ref="H24:I24"/>
    <mergeCell ref="J24:K24"/>
    <mergeCell ref="L24:M24"/>
    <mergeCell ref="N24:O24"/>
    <mergeCell ref="P24:Q24"/>
    <mergeCell ref="R24:S24"/>
    <mergeCell ref="T24:U24"/>
    <mergeCell ref="T23:U23"/>
    <mergeCell ref="AD24:AE24"/>
    <mergeCell ref="H25:I25"/>
    <mergeCell ref="J25:K25"/>
    <mergeCell ref="L25:M25"/>
    <mergeCell ref="N25:O25"/>
    <mergeCell ref="P25:Q25"/>
    <mergeCell ref="V24:W24"/>
    <mergeCell ref="X24:Y24"/>
    <mergeCell ref="Z24:AA24"/>
    <mergeCell ref="AB24:AC24"/>
    <mergeCell ref="H26:AE26"/>
    <mergeCell ref="Z25:AA25"/>
    <mergeCell ref="AB25:AC25"/>
    <mergeCell ref="AD25:AE25"/>
    <mergeCell ref="R25:S25"/>
    <mergeCell ref="T25:U25"/>
    <mergeCell ref="V25:W25"/>
    <mergeCell ref="X25:Y25"/>
    <mergeCell ref="Z30:AA30"/>
    <mergeCell ref="AB30:AC30"/>
    <mergeCell ref="AD30:AE30"/>
    <mergeCell ref="P30:Q30"/>
    <mergeCell ref="R30:S30"/>
    <mergeCell ref="T30:U30"/>
    <mergeCell ref="V30:W30"/>
    <mergeCell ref="X30:Y30"/>
    <mergeCell ref="H30:I30"/>
    <mergeCell ref="J30:K30"/>
    <mergeCell ref="L30:M30"/>
    <mergeCell ref="N30:O30"/>
    <mergeCell ref="X31:Y31"/>
    <mergeCell ref="H31:I31"/>
    <mergeCell ref="J31:K31"/>
    <mergeCell ref="L31:M31"/>
    <mergeCell ref="N31:O31"/>
    <mergeCell ref="P31:Q31"/>
    <mergeCell ref="T32:U32"/>
    <mergeCell ref="R31:S31"/>
    <mergeCell ref="T31:U31"/>
    <mergeCell ref="V31:W31"/>
    <mergeCell ref="AD32:AE32"/>
    <mergeCell ref="Z31:AA31"/>
    <mergeCell ref="AB31:AC31"/>
    <mergeCell ref="AD31:AE31"/>
    <mergeCell ref="H33:I33"/>
    <mergeCell ref="J33:K33"/>
    <mergeCell ref="L33:M33"/>
    <mergeCell ref="V32:W32"/>
    <mergeCell ref="H32:I32"/>
    <mergeCell ref="J32:K32"/>
    <mergeCell ref="L32:M32"/>
    <mergeCell ref="N32:O32"/>
    <mergeCell ref="P32:Q32"/>
    <mergeCell ref="R32:S32"/>
    <mergeCell ref="N33:O33"/>
    <mergeCell ref="P33:Q33"/>
    <mergeCell ref="R33:S33"/>
    <mergeCell ref="V33:W33"/>
    <mergeCell ref="X33:Y33"/>
    <mergeCell ref="Z33:AA33"/>
    <mergeCell ref="Z32:AA32"/>
    <mergeCell ref="AB33:AC33"/>
    <mergeCell ref="X32:Y32"/>
    <mergeCell ref="AB32:AC32"/>
    <mergeCell ref="AD33:AE33"/>
    <mergeCell ref="H34:I34"/>
    <mergeCell ref="J34:K34"/>
    <mergeCell ref="L34:M34"/>
    <mergeCell ref="N34:O34"/>
    <mergeCell ref="P34:Q34"/>
    <mergeCell ref="R34:S34"/>
    <mergeCell ref="T34:U34"/>
    <mergeCell ref="T33:U33"/>
    <mergeCell ref="AD34:AE34"/>
    <mergeCell ref="V34:W34"/>
    <mergeCell ref="X34:Y34"/>
    <mergeCell ref="Z34:AA34"/>
    <mergeCell ref="H35:I35"/>
    <mergeCell ref="J35:K35"/>
    <mergeCell ref="L35:M35"/>
    <mergeCell ref="N35:O35"/>
    <mergeCell ref="AB34:AC34"/>
    <mergeCell ref="H36:AE36"/>
    <mergeCell ref="Z35:AA35"/>
    <mergeCell ref="AB35:AC35"/>
    <mergeCell ref="AD35:AE35"/>
    <mergeCell ref="R35:S35"/>
    <mergeCell ref="T35:U35"/>
    <mergeCell ref="V35:W35"/>
    <mergeCell ref="X35:Y35"/>
    <mergeCell ref="P35:Q35"/>
    <mergeCell ref="Z40:AA40"/>
    <mergeCell ref="AB40:AC40"/>
    <mergeCell ref="AD40:AE40"/>
    <mergeCell ref="P40:Q40"/>
    <mergeCell ref="R40:S40"/>
    <mergeCell ref="T40:U40"/>
    <mergeCell ref="V40:W40"/>
    <mergeCell ref="X40:Y40"/>
    <mergeCell ref="H40:I40"/>
    <mergeCell ref="J40:K40"/>
    <mergeCell ref="L40:M40"/>
    <mergeCell ref="N40:O40"/>
    <mergeCell ref="X41:Y41"/>
    <mergeCell ref="H41:I41"/>
    <mergeCell ref="J41:K41"/>
    <mergeCell ref="L41:M41"/>
    <mergeCell ref="N41:O41"/>
    <mergeCell ref="P41:Q41"/>
    <mergeCell ref="T42:U42"/>
    <mergeCell ref="R41:S41"/>
    <mergeCell ref="T41:U41"/>
    <mergeCell ref="V41:W41"/>
    <mergeCell ref="AD42:AE42"/>
    <mergeCell ref="Z41:AA41"/>
    <mergeCell ref="AB41:AC41"/>
    <mergeCell ref="AD41:AE41"/>
    <mergeCell ref="H43:I43"/>
    <mergeCell ref="J43:K43"/>
    <mergeCell ref="L43:M43"/>
    <mergeCell ref="V42:W42"/>
    <mergeCell ref="H42:I42"/>
    <mergeCell ref="J42:K42"/>
    <mergeCell ref="L42:M42"/>
    <mergeCell ref="N42:O42"/>
    <mergeCell ref="P42:Q42"/>
    <mergeCell ref="R42:S42"/>
    <mergeCell ref="N43:O43"/>
    <mergeCell ref="P43:Q43"/>
    <mergeCell ref="R43:S43"/>
    <mergeCell ref="V43:W43"/>
    <mergeCell ref="X43:Y43"/>
    <mergeCell ref="Z43:AA43"/>
    <mergeCell ref="Z42:AA42"/>
    <mergeCell ref="AB43:AC43"/>
    <mergeCell ref="X42:Y42"/>
    <mergeCell ref="AB42:AC42"/>
    <mergeCell ref="AD43:AE43"/>
    <mergeCell ref="H44:I44"/>
    <mergeCell ref="J44:K44"/>
    <mergeCell ref="L44:M44"/>
    <mergeCell ref="N44:O44"/>
    <mergeCell ref="P44:Q44"/>
    <mergeCell ref="R44:S44"/>
    <mergeCell ref="T44:U44"/>
    <mergeCell ref="T43:U43"/>
    <mergeCell ref="AD44:AE44"/>
    <mergeCell ref="V44:W44"/>
    <mergeCell ref="X44:Y44"/>
    <mergeCell ref="Z44:AA44"/>
    <mergeCell ref="H45:I45"/>
    <mergeCell ref="J45:K45"/>
    <mergeCell ref="L45:M45"/>
    <mergeCell ref="N45:O45"/>
    <mergeCell ref="AB44:AC44"/>
    <mergeCell ref="H46:AE46"/>
    <mergeCell ref="Z45:AA45"/>
    <mergeCell ref="AB45:AC45"/>
    <mergeCell ref="AD45:AE45"/>
    <mergeCell ref="R45:S45"/>
    <mergeCell ref="T45:U45"/>
    <mergeCell ref="V45:W45"/>
    <mergeCell ref="X45:Y45"/>
    <mergeCell ref="P45:Q45"/>
    <mergeCell ref="Z50:AA50"/>
    <mergeCell ref="AB50:AC50"/>
    <mergeCell ref="AD50:AE50"/>
    <mergeCell ref="P50:Q50"/>
    <mergeCell ref="R50:S50"/>
    <mergeCell ref="T50:U50"/>
    <mergeCell ref="V50:W50"/>
    <mergeCell ref="H51:I51"/>
    <mergeCell ref="J51:K51"/>
    <mergeCell ref="L51:M51"/>
    <mergeCell ref="X50:Y50"/>
    <mergeCell ref="H50:I50"/>
    <mergeCell ref="J50:K50"/>
    <mergeCell ref="L50:M50"/>
    <mergeCell ref="N50:O50"/>
    <mergeCell ref="N51:O51"/>
    <mergeCell ref="P51:Q51"/>
    <mergeCell ref="R51:S51"/>
    <mergeCell ref="T51:U51"/>
    <mergeCell ref="V51:W51"/>
    <mergeCell ref="X51:Y51"/>
    <mergeCell ref="Z51:AA51"/>
    <mergeCell ref="AB51:AC51"/>
    <mergeCell ref="AD51:AE51"/>
    <mergeCell ref="H52:I52"/>
    <mergeCell ref="J52:K52"/>
    <mergeCell ref="L52:M52"/>
    <mergeCell ref="N52:O52"/>
    <mergeCell ref="P52:Q52"/>
    <mergeCell ref="R52:S52"/>
    <mergeCell ref="T52:U52"/>
    <mergeCell ref="V52:W52"/>
    <mergeCell ref="X52:Y52"/>
    <mergeCell ref="Z52:AA52"/>
    <mergeCell ref="AB52:AC52"/>
    <mergeCell ref="AD52:AE52"/>
    <mergeCell ref="C53:E53"/>
    <mergeCell ref="H53:I53"/>
    <mergeCell ref="J53:K53"/>
    <mergeCell ref="L53:M53"/>
    <mergeCell ref="N53:O53"/>
    <mergeCell ref="P53:Q53"/>
    <mergeCell ref="R53:S53"/>
    <mergeCell ref="T53:U53"/>
    <mergeCell ref="V53:W53"/>
    <mergeCell ref="X53:Y53"/>
    <mergeCell ref="Z53:AA53"/>
    <mergeCell ref="B2:AF2"/>
    <mergeCell ref="C3:G3"/>
    <mergeCell ref="H3:N3"/>
    <mergeCell ref="O3:R3"/>
    <mergeCell ref="S3:V3"/>
    <mergeCell ref="AA3:AC3"/>
    <mergeCell ref="AD3:AF3"/>
    <mergeCell ref="N14:O14"/>
    <mergeCell ref="AD10:AF11"/>
    <mergeCell ref="B12:B13"/>
    <mergeCell ref="C12:C13"/>
    <mergeCell ref="D12:D13"/>
    <mergeCell ref="E12:E13"/>
    <mergeCell ref="F12:G13"/>
    <mergeCell ref="H12:AE12"/>
    <mergeCell ref="AF12:AF13"/>
    <mergeCell ref="Z14:AA14"/>
    <mergeCell ref="AB14:AC14"/>
    <mergeCell ref="AD14:AE14"/>
    <mergeCell ref="H16:AE16"/>
    <mergeCell ref="R14:S14"/>
    <mergeCell ref="T14:U14"/>
    <mergeCell ref="V14:W14"/>
    <mergeCell ref="X14:Y14"/>
    <mergeCell ref="J14:K14"/>
    <mergeCell ref="L14:M14"/>
    <mergeCell ref="P17:Q17"/>
    <mergeCell ref="R17:S17"/>
    <mergeCell ref="T17:U17"/>
    <mergeCell ref="V17:W17"/>
    <mergeCell ref="X17:Y17"/>
    <mergeCell ref="Z17:AA17"/>
    <mergeCell ref="AB17:AC17"/>
    <mergeCell ref="AD17:AE17"/>
    <mergeCell ref="Z19:AA19"/>
    <mergeCell ref="AB19:AC19"/>
    <mergeCell ref="N19:O19"/>
    <mergeCell ref="P19:Q19"/>
    <mergeCell ref="R19:S19"/>
    <mergeCell ref="T19:U19"/>
    <mergeCell ref="AD19:AE19"/>
    <mergeCell ref="C20:D20"/>
    <mergeCell ref="AD20:AE20"/>
    <mergeCell ref="V20:W20"/>
    <mergeCell ref="X20:Y20"/>
    <mergeCell ref="Z20:AA20"/>
    <mergeCell ref="AB20:AC20"/>
    <mergeCell ref="H20:I20"/>
    <mergeCell ref="V19:W19"/>
    <mergeCell ref="X19:Y19"/>
    <mergeCell ref="C22:E22"/>
    <mergeCell ref="C24:C27"/>
    <mergeCell ref="D24:D27"/>
    <mergeCell ref="E24:E31"/>
    <mergeCell ref="C30:D30"/>
    <mergeCell ref="H27:I27"/>
    <mergeCell ref="J27:K27"/>
    <mergeCell ref="L27:M27"/>
    <mergeCell ref="N27:O27"/>
    <mergeCell ref="P27:Q27"/>
    <mergeCell ref="R27:S27"/>
    <mergeCell ref="T27:U27"/>
    <mergeCell ref="V27:W27"/>
    <mergeCell ref="X27:Y27"/>
    <mergeCell ref="Z27:AA27"/>
    <mergeCell ref="H28:AE28"/>
    <mergeCell ref="H29:I29"/>
    <mergeCell ref="Z29:AA29"/>
    <mergeCell ref="AB29:AC29"/>
    <mergeCell ref="AD29:AE29"/>
    <mergeCell ref="R29:S29"/>
    <mergeCell ref="AB27:AC27"/>
    <mergeCell ref="AD27:AE27"/>
    <mergeCell ref="T29:U29"/>
    <mergeCell ref="V29:W29"/>
    <mergeCell ref="X29:Y29"/>
    <mergeCell ref="J29:K29"/>
    <mergeCell ref="L29:M29"/>
    <mergeCell ref="N29:O29"/>
    <mergeCell ref="P29:Q29"/>
    <mergeCell ref="C32:E32"/>
    <mergeCell ref="C34:C37"/>
    <mergeCell ref="D34:D37"/>
    <mergeCell ref="E34:E41"/>
    <mergeCell ref="C40:D40"/>
    <mergeCell ref="C33:E33"/>
    <mergeCell ref="H37:I37"/>
    <mergeCell ref="J37:K37"/>
    <mergeCell ref="L37:M37"/>
    <mergeCell ref="N37:O37"/>
    <mergeCell ref="P37:Q37"/>
    <mergeCell ref="R37:S37"/>
    <mergeCell ref="T37:U37"/>
    <mergeCell ref="V37:W37"/>
    <mergeCell ref="X37:Y37"/>
    <mergeCell ref="Z37:AA37"/>
    <mergeCell ref="H38:AE38"/>
    <mergeCell ref="H39:I39"/>
    <mergeCell ref="Z39:AA39"/>
    <mergeCell ref="AB39:AC39"/>
    <mergeCell ref="AD39:AE39"/>
    <mergeCell ref="R39:S39"/>
    <mergeCell ref="AB37:AC37"/>
    <mergeCell ref="AD37:AE37"/>
    <mergeCell ref="T39:U39"/>
    <mergeCell ref="V39:W39"/>
    <mergeCell ref="X39:Y39"/>
    <mergeCell ref="J39:K39"/>
    <mergeCell ref="L39:M39"/>
    <mergeCell ref="N39:O39"/>
    <mergeCell ref="P39:Q39"/>
    <mergeCell ref="C42:E42"/>
    <mergeCell ref="C44:C47"/>
    <mergeCell ref="D44:D47"/>
    <mergeCell ref="E44:E51"/>
    <mergeCell ref="C50:D50"/>
    <mergeCell ref="C43:E43"/>
    <mergeCell ref="H47:I47"/>
    <mergeCell ref="J47:K47"/>
    <mergeCell ref="L47:M47"/>
    <mergeCell ref="N47:O47"/>
    <mergeCell ref="P47:Q47"/>
    <mergeCell ref="R47:S47"/>
    <mergeCell ref="T47:U47"/>
    <mergeCell ref="V47:W47"/>
    <mergeCell ref="X47:Y47"/>
    <mergeCell ref="Z47:AA47"/>
    <mergeCell ref="H48:AE48"/>
    <mergeCell ref="H49:I49"/>
    <mergeCell ref="Z49:AA49"/>
    <mergeCell ref="AB49:AC49"/>
    <mergeCell ref="AD49:AE49"/>
    <mergeCell ref="R49:S49"/>
    <mergeCell ref="AB47:AC47"/>
    <mergeCell ref="AD47:AE47"/>
    <mergeCell ref="T49:U49"/>
    <mergeCell ref="V49:W49"/>
    <mergeCell ref="X49:Y49"/>
    <mergeCell ref="J49:K49"/>
    <mergeCell ref="L49:M49"/>
    <mergeCell ref="N49:O49"/>
    <mergeCell ref="P49:Q49"/>
    <mergeCell ref="C52:E52"/>
    <mergeCell ref="C54:S54"/>
    <mergeCell ref="U54:AA56"/>
    <mergeCell ref="AB54:AE54"/>
    <mergeCell ref="C55:T55"/>
    <mergeCell ref="AB55:AE55"/>
    <mergeCell ref="C56:T56"/>
    <mergeCell ref="AB56:AE56"/>
    <mergeCell ref="AB53:AC53"/>
    <mergeCell ref="AD53:AE53"/>
    <mergeCell ref="U57:W59"/>
    <mergeCell ref="X57:AA57"/>
    <mergeCell ref="AB57:AE57"/>
    <mergeCell ref="C58:T58"/>
    <mergeCell ref="X58:AA58"/>
    <mergeCell ref="AB58:AE58"/>
    <mergeCell ref="X59:AA59"/>
    <mergeCell ref="AB59:AE59"/>
    <mergeCell ref="C57:T57"/>
    <mergeCell ref="AB63:AF63"/>
    <mergeCell ref="U60:W62"/>
    <mergeCell ref="X60:AA60"/>
    <mergeCell ref="AB60:AE60"/>
    <mergeCell ref="X61:AA61"/>
    <mergeCell ref="AB61:AE61"/>
    <mergeCell ref="X62:AA62"/>
    <mergeCell ref="AB62:AE62"/>
  </mergeCells>
  <dataValidations count="1">
    <dataValidation type="list" allowBlank="1" showInputMessage="1" showErrorMessage="1" sqref="C4">
      <formula1>$AH$2:$AH$7</formula1>
    </dataValidation>
  </dataValidations>
  <printOptions/>
  <pageMargins left="0.3937007874015748" right="0.3937007874015748" top="0.5905511811023623" bottom="0.3937007874015748" header="0.5118110236220472" footer="0.5118110236220472"/>
  <pageSetup fitToHeight="1" fitToWidth="1"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　土木部</dc:creator>
  <cp:keywords/>
  <dc:description/>
  <cp:lastModifiedBy>佐久市役所</cp:lastModifiedBy>
  <cp:lastPrinted>2008-09-03T02:58:47Z</cp:lastPrinted>
  <dcterms:created xsi:type="dcterms:W3CDTF">2008-07-17T05:50:51Z</dcterms:created>
  <dcterms:modified xsi:type="dcterms:W3CDTF">2008-09-03T02:59:42Z</dcterms:modified>
  <cp:category/>
  <cp:version/>
  <cp:contentType/>
  <cp:contentStatus/>
</cp:coreProperties>
</file>