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4\R4更新データ（統計係）\"/>
    </mc:Choice>
  </mc:AlternateContent>
  <xr:revisionPtr revIDLastSave="0" documentId="13_ncr:1_{725DADED-E48F-4BAC-8D29-F57FFE6AF8E7}" xr6:coauthVersionLast="36" xr6:coauthVersionMax="36" xr10:uidLastSave="{00000000-0000-0000-0000-000000000000}"/>
  <bookViews>
    <workbookView xWindow="0" yWindow="0" windowWidth="28800" windowHeight="11940" tabRatio="868" xr2:uid="{00000000-000D-0000-FFFF-FFFF00000000}"/>
  </bookViews>
  <sheets>
    <sheet name="4-9" sheetId="21" r:id="rId1"/>
    <sheet name="8.基" sheetId="4" state="hidden" r:id="rId2"/>
  </sheets>
  <calcPr calcId="191029" iterate="1"/>
</workbook>
</file>

<file path=xl/calcChain.xml><?xml version="1.0" encoding="utf-8"?>
<calcChain xmlns="http://schemas.openxmlformats.org/spreadsheetml/2006/main">
  <c r="K7" i="21" l="1"/>
  <c r="L7" i="21"/>
  <c r="M7" i="21"/>
  <c r="N7" i="21"/>
  <c r="D7" i="21"/>
  <c r="D31" i="21"/>
  <c r="H31" i="21" s="1"/>
  <c r="D23" i="21"/>
  <c r="D14" i="21"/>
  <c r="D15" i="21"/>
  <c r="K127" i="21"/>
  <c r="L127" i="21"/>
  <c r="M127" i="21"/>
  <c r="N127" i="21"/>
  <c r="D127" i="21"/>
  <c r="H127" i="21" s="1"/>
  <c r="K119" i="21"/>
  <c r="L119" i="21"/>
  <c r="M119" i="21"/>
  <c r="N119" i="21"/>
  <c r="D119" i="21"/>
  <c r="H119" i="21" s="1"/>
  <c r="K111" i="21"/>
  <c r="L111" i="21"/>
  <c r="M111" i="21"/>
  <c r="N111" i="21"/>
  <c r="D111" i="21"/>
  <c r="H111" i="21" s="1"/>
  <c r="K103" i="21"/>
  <c r="L103" i="21"/>
  <c r="M103" i="21"/>
  <c r="N103" i="21"/>
  <c r="D103" i="21"/>
  <c r="J103" i="21" s="1"/>
  <c r="K95" i="21"/>
  <c r="L95" i="21"/>
  <c r="M95" i="21"/>
  <c r="N95" i="21"/>
  <c r="D95" i="21"/>
  <c r="J95" i="21" s="1"/>
  <c r="K87" i="21"/>
  <c r="L87" i="21"/>
  <c r="M87" i="21"/>
  <c r="N87" i="21"/>
  <c r="D87" i="21"/>
  <c r="H87" i="21" s="1"/>
  <c r="K79" i="21"/>
  <c r="L79" i="21"/>
  <c r="M79" i="21"/>
  <c r="N79" i="21"/>
  <c r="D79" i="21"/>
  <c r="H79" i="21" s="1"/>
  <c r="K71" i="21"/>
  <c r="L71" i="21"/>
  <c r="M71" i="21"/>
  <c r="N71" i="21"/>
  <c r="D71" i="21"/>
  <c r="I71" i="21" s="1"/>
  <c r="K63" i="21"/>
  <c r="L63" i="21"/>
  <c r="M63" i="21"/>
  <c r="N63" i="21"/>
  <c r="D63" i="21"/>
  <c r="H63" i="21" s="1"/>
  <c r="K55" i="21"/>
  <c r="L55" i="21"/>
  <c r="M55" i="21"/>
  <c r="N55" i="21"/>
  <c r="D55" i="21"/>
  <c r="J55" i="21" s="1"/>
  <c r="K47" i="21"/>
  <c r="L47" i="21"/>
  <c r="M47" i="21"/>
  <c r="N47" i="21"/>
  <c r="D47" i="21"/>
  <c r="I47" i="21" s="1"/>
  <c r="K39" i="21"/>
  <c r="L39" i="21"/>
  <c r="M39" i="21"/>
  <c r="N39" i="21"/>
  <c r="D39" i="21"/>
  <c r="H39" i="21" s="1"/>
  <c r="K31" i="21"/>
  <c r="L31" i="21"/>
  <c r="M31" i="21"/>
  <c r="N31" i="21"/>
  <c r="K23" i="21"/>
  <c r="L23" i="21"/>
  <c r="M23" i="21"/>
  <c r="N23" i="21"/>
  <c r="H23" i="21"/>
  <c r="K15" i="21"/>
  <c r="L15" i="21"/>
  <c r="M15" i="21"/>
  <c r="N15" i="21"/>
  <c r="H103" i="21" l="1"/>
  <c r="I103" i="21"/>
  <c r="J71" i="21"/>
  <c r="H71" i="21"/>
  <c r="I127" i="21"/>
  <c r="J127" i="21"/>
  <c r="J119" i="21"/>
  <c r="I119" i="21"/>
  <c r="I111" i="21"/>
  <c r="J111" i="21"/>
  <c r="I95" i="21"/>
  <c r="H95" i="21"/>
  <c r="J87" i="21"/>
  <c r="I87" i="21"/>
  <c r="J79" i="21"/>
  <c r="I79" i="21"/>
  <c r="J63" i="21"/>
  <c r="I63" i="21"/>
  <c r="H55" i="21"/>
  <c r="I55" i="21"/>
  <c r="J47" i="21"/>
  <c r="H47" i="21"/>
  <c r="I39" i="21"/>
  <c r="J39" i="21"/>
  <c r="J31" i="21"/>
  <c r="I31" i="21"/>
  <c r="J23" i="21"/>
  <c r="I23" i="21"/>
  <c r="N126" i="21"/>
  <c r="M126" i="21"/>
  <c r="L126" i="21"/>
  <c r="K126" i="21"/>
  <c r="D126" i="21"/>
  <c r="I126" i="21" s="1"/>
  <c r="N118" i="21"/>
  <c r="M118" i="21"/>
  <c r="L118" i="21"/>
  <c r="K118" i="21"/>
  <c r="D118" i="21"/>
  <c r="I118" i="21" s="1"/>
  <c r="N110" i="21"/>
  <c r="M110" i="21"/>
  <c r="L110" i="21"/>
  <c r="K110" i="21"/>
  <c r="D110" i="21"/>
  <c r="I110" i="21" s="1"/>
  <c r="N102" i="21"/>
  <c r="M102" i="21"/>
  <c r="L102" i="21"/>
  <c r="K102" i="21"/>
  <c r="D102" i="21"/>
  <c r="H102" i="21" s="1"/>
  <c r="N94" i="21"/>
  <c r="M94" i="21"/>
  <c r="L94" i="21"/>
  <c r="K94" i="21"/>
  <c r="D94" i="21"/>
  <c r="H94" i="21" s="1"/>
  <c r="N86" i="21"/>
  <c r="M86" i="21"/>
  <c r="L86" i="21"/>
  <c r="K86" i="21"/>
  <c r="D86" i="21"/>
  <c r="I86" i="21" s="1"/>
  <c r="N78" i="21"/>
  <c r="M78" i="21"/>
  <c r="L78" i="21"/>
  <c r="K78" i="21"/>
  <c r="I78" i="21"/>
  <c r="D78" i="21"/>
  <c r="H78" i="21" s="1"/>
  <c r="N70" i="21"/>
  <c r="M70" i="21"/>
  <c r="L70" i="21"/>
  <c r="K70" i="21"/>
  <c r="D70" i="21"/>
  <c r="H70" i="21" s="1"/>
  <c r="N62" i="21"/>
  <c r="M62" i="21"/>
  <c r="L62" i="21"/>
  <c r="K62" i="21"/>
  <c r="D62" i="21"/>
  <c r="H62" i="21" s="1"/>
  <c r="N54" i="21"/>
  <c r="M54" i="21"/>
  <c r="L54" i="21"/>
  <c r="K54" i="21"/>
  <c r="D54" i="21"/>
  <c r="H54" i="21" s="1"/>
  <c r="N46" i="21"/>
  <c r="M46" i="21"/>
  <c r="L46" i="21"/>
  <c r="K46" i="21"/>
  <c r="D46" i="21"/>
  <c r="I46" i="21" s="1"/>
  <c r="N38" i="21"/>
  <c r="M38" i="21"/>
  <c r="L38" i="21"/>
  <c r="K38" i="21"/>
  <c r="I38" i="21"/>
  <c r="D38" i="21"/>
  <c r="J38" i="21" s="1"/>
  <c r="N30" i="21"/>
  <c r="M30" i="21"/>
  <c r="L30" i="21"/>
  <c r="K30" i="21"/>
  <c r="D30" i="21"/>
  <c r="I30" i="21" s="1"/>
  <c r="N22" i="21"/>
  <c r="M22" i="21"/>
  <c r="L22" i="21"/>
  <c r="K22" i="21"/>
  <c r="J22" i="21"/>
  <c r="D22" i="21"/>
  <c r="I22" i="21" s="1"/>
  <c r="N14" i="21"/>
  <c r="M14" i="21"/>
  <c r="L14" i="21"/>
  <c r="K14" i="21"/>
  <c r="H14" i="21"/>
  <c r="I14" i="21"/>
  <c r="N6" i="21"/>
  <c r="M6" i="21"/>
  <c r="L6" i="21"/>
  <c r="K6" i="21"/>
  <c r="D6" i="21"/>
  <c r="J126" i="21" l="1"/>
  <c r="H126" i="21"/>
  <c r="J118" i="21"/>
  <c r="H118" i="21"/>
  <c r="J110" i="21"/>
  <c r="H110" i="21"/>
  <c r="J102" i="21"/>
  <c r="I102" i="21"/>
  <c r="J94" i="21"/>
  <c r="I94" i="21"/>
  <c r="J86" i="21"/>
  <c r="H86" i="21"/>
  <c r="J78" i="21"/>
  <c r="J70" i="21"/>
  <c r="I70" i="21"/>
  <c r="J62" i="21"/>
  <c r="I62" i="21"/>
  <c r="J54" i="21"/>
  <c r="I54" i="21"/>
  <c r="J46" i="21"/>
  <c r="H46" i="21"/>
  <c r="H38" i="21"/>
  <c r="J30" i="21"/>
  <c r="H30" i="21"/>
  <c r="H22" i="21"/>
  <c r="J14" i="21"/>
  <c r="F92" i="4"/>
  <c r="H88" i="4"/>
  <c r="L88" i="4" s="1"/>
  <c r="L94" i="4"/>
  <c r="H87" i="4"/>
  <c r="K87" i="4" s="1"/>
  <c r="H86" i="4"/>
  <c r="O86" i="4" s="1"/>
  <c r="H85" i="4"/>
  <c r="L85" i="4" s="1"/>
  <c r="H83" i="4"/>
  <c r="O83" i="4" s="1"/>
  <c r="H81" i="4"/>
  <c r="K81" i="4"/>
  <c r="O81" i="4"/>
  <c r="H82" i="4"/>
  <c r="L86" i="4" s="1"/>
  <c r="O82" i="4"/>
  <c r="H79" i="4"/>
  <c r="L79" i="4" s="1"/>
  <c r="O79" i="4"/>
  <c r="K79" i="4"/>
  <c r="H78" i="4"/>
  <c r="K78" i="4" s="1"/>
  <c r="O78" i="4"/>
  <c r="H77" i="4"/>
  <c r="O77" i="4" s="1"/>
  <c r="L77" i="4"/>
  <c r="H75" i="4"/>
  <c r="M75" i="4" s="1"/>
  <c r="H74" i="4"/>
  <c r="M74" i="4" s="1"/>
  <c r="H73" i="4"/>
  <c r="O73" i="4" s="1"/>
  <c r="H4" i="4"/>
  <c r="K4" i="4" s="1"/>
  <c r="H5" i="4"/>
  <c r="M21" i="4" s="1"/>
  <c r="H6" i="4"/>
  <c r="M54" i="4" s="1"/>
  <c r="H7" i="4"/>
  <c r="M23" i="4" s="1"/>
  <c r="H84" i="4"/>
  <c r="M84" i="4" s="1"/>
  <c r="N88" i="4"/>
  <c r="H80" i="4"/>
  <c r="M80" i="4" s="1"/>
  <c r="H21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5" i="4"/>
  <c r="N86" i="4"/>
  <c r="N87" i="4"/>
  <c r="N84" i="4"/>
  <c r="M86" i="4"/>
  <c r="M87" i="4"/>
  <c r="M82" i="4"/>
  <c r="M83" i="4"/>
  <c r="H76" i="4"/>
  <c r="M76" i="4" s="1"/>
  <c r="H72" i="4"/>
  <c r="M72" i="4" s="1"/>
  <c r="H69" i="4"/>
  <c r="M69" i="4" s="1"/>
  <c r="H70" i="4"/>
  <c r="H71" i="4"/>
  <c r="L71" i="4" s="1"/>
  <c r="M71" i="4"/>
  <c r="H68" i="4"/>
  <c r="L72" i="4" s="1"/>
  <c r="M68" i="4"/>
  <c r="H65" i="4"/>
  <c r="L69" i="4" s="1"/>
  <c r="M65" i="4"/>
  <c r="H66" i="4"/>
  <c r="L70" i="4" s="1"/>
  <c r="M66" i="4"/>
  <c r="H67" i="4"/>
  <c r="K67" i="4" s="1"/>
  <c r="M67" i="4"/>
  <c r="H64" i="4"/>
  <c r="M64" i="4" s="1"/>
  <c r="H61" i="4"/>
  <c r="K61" i="4" s="1"/>
  <c r="H62" i="4"/>
  <c r="M62" i="4" s="1"/>
  <c r="H63" i="4"/>
  <c r="M63" i="4" s="1"/>
  <c r="H60" i="4"/>
  <c r="M60" i="4" s="1"/>
  <c r="H57" i="4"/>
  <c r="K57" i="4" s="1"/>
  <c r="H58" i="4"/>
  <c r="M58" i="4" s="1"/>
  <c r="H59" i="4"/>
  <c r="M59" i="4" s="1"/>
  <c r="H56" i="4"/>
  <c r="M56" i="4" s="1"/>
  <c r="H53" i="4"/>
  <c r="M53" i="4" s="1"/>
  <c r="H54" i="4"/>
  <c r="H55" i="4"/>
  <c r="M55" i="4"/>
  <c r="H52" i="4"/>
  <c r="M52" i="4"/>
  <c r="H49" i="4"/>
  <c r="K49" i="4" s="1"/>
  <c r="M49" i="4"/>
  <c r="H50" i="4"/>
  <c r="K50" i="4" s="1"/>
  <c r="M50" i="4"/>
  <c r="H51" i="4"/>
  <c r="L51" i="4" s="1"/>
  <c r="M51" i="4"/>
  <c r="H48" i="4"/>
  <c r="L48" i="4" s="1"/>
  <c r="H45" i="4"/>
  <c r="K45" i="4" s="1"/>
  <c r="H46" i="4"/>
  <c r="K46" i="4" s="1"/>
  <c r="H47" i="4"/>
  <c r="K47" i="4" s="1"/>
  <c r="H44" i="4"/>
  <c r="K44" i="4" s="1"/>
  <c r="H41" i="4"/>
  <c r="M41" i="4" s="1"/>
  <c r="H42" i="4"/>
  <c r="M42" i="4" s="1"/>
  <c r="H43" i="4"/>
  <c r="M43" i="4" s="1"/>
  <c r="H40" i="4"/>
  <c r="M40" i="4" s="1"/>
  <c r="H37" i="4"/>
  <c r="M37" i="4" s="1"/>
  <c r="H38" i="4"/>
  <c r="K38" i="4" s="1"/>
  <c r="H39" i="4"/>
  <c r="L39" i="4" s="1"/>
  <c r="M39" i="4"/>
  <c r="H36" i="4"/>
  <c r="L40" i="4" s="1"/>
  <c r="M36" i="4"/>
  <c r="H35" i="4"/>
  <c r="L35" i="4" s="1"/>
  <c r="M35" i="4"/>
  <c r="H33" i="4"/>
  <c r="L37" i="4" s="1"/>
  <c r="H34" i="4"/>
  <c r="K34" i="4" s="1"/>
  <c r="M34" i="4"/>
  <c r="H32" i="4"/>
  <c r="L32" i="4" s="1"/>
  <c r="M32" i="4"/>
  <c r="H29" i="4"/>
  <c r="L29" i="4" s="1"/>
  <c r="H30" i="4"/>
  <c r="K30" i="4" s="1"/>
  <c r="H31" i="4"/>
  <c r="L31" i="4" s="1"/>
  <c r="H28" i="4"/>
  <c r="L28" i="4" s="1"/>
  <c r="H25" i="4"/>
  <c r="M25" i="4" s="1"/>
  <c r="H26" i="4"/>
  <c r="M26" i="4" s="1"/>
  <c r="H27" i="4"/>
  <c r="M27" i="4" s="1"/>
  <c r="H24" i="4"/>
  <c r="M24" i="4" s="1"/>
  <c r="H22" i="4"/>
  <c r="H23" i="4"/>
  <c r="H20" i="4"/>
  <c r="L24" i="4" s="1"/>
  <c r="H17" i="4"/>
  <c r="L17" i="4" s="1"/>
  <c r="M17" i="4"/>
  <c r="K17" i="4"/>
  <c r="H18" i="4"/>
  <c r="L22" i="4" s="1"/>
  <c r="M18" i="4"/>
  <c r="H19" i="4"/>
  <c r="L23" i="4" s="1"/>
  <c r="M19" i="4"/>
  <c r="H16" i="4"/>
  <c r="L20" i="4" s="1"/>
  <c r="M16" i="4"/>
  <c r="H13" i="4"/>
  <c r="K13" i="4" s="1"/>
  <c r="H14" i="4"/>
  <c r="M14" i="4" s="1"/>
  <c r="H15" i="4"/>
  <c r="M15" i="4" s="1"/>
  <c r="H10" i="4"/>
  <c r="M10" i="4" s="1"/>
  <c r="H11" i="4"/>
  <c r="L11" i="4" s="1"/>
  <c r="H9" i="4"/>
  <c r="L9" i="4" s="1"/>
  <c r="H8" i="4"/>
  <c r="M8" i="4" s="1"/>
  <c r="H12" i="4"/>
  <c r="M12" i="4" s="1"/>
  <c r="K80" i="4"/>
  <c r="K83" i="4"/>
  <c r="K76" i="4"/>
  <c r="K72" i="4"/>
  <c r="K70" i="4"/>
  <c r="K68" i="4"/>
  <c r="K66" i="4"/>
  <c r="K64" i="4"/>
  <c r="K62" i="4"/>
  <c r="K60" i="4"/>
  <c r="K59" i="4"/>
  <c r="K58" i="4"/>
  <c r="K56" i="4"/>
  <c r="K55" i="4"/>
  <c r="K54" i="4"/>
  <c r="K52" i="4"/>
  <c r="K40" i="4"/>
  <c r="K37" i="4"/>
  <c r="K26" i="4"/>
  <c r="K28" i="4"/>
  <c r="K23" i="4"/>
  <c r="K24" i="4"/>
  <c r="K21" i="4"/>
  <c r="K22" i="4"/>
  <c r="K20" i="4"/>
  <c r="K19" i="4"/>
  <c r="K18" i="4"/>
  <c r="K16" i="4"/>
  <c r="K15" i="4"/>
  <c r="K14" i="4"/>
  <c r="K12" i="4"/>
  <c r="K11" i="4"/>
  <c r="K10" i="4"/>
  <c r="K9" i="4"/>
  <c r="K8" i="4"/>
  <c r="K6" i="4"/>
  <c r="K7" i="4"/>
  <c r="L42" i="4"/>
  <c r="L43" i="4"/>
  <c r="L44" i="4"/>
  <c r="L47" i="4"/>
  <c r="L52" i="4"/>
  <c r="L54" i="4"/>
  <c r="L55" i="4"/>
  <c r="L56" i="4"/>
  <c r="L58" i="4"/>
  <c r="L59" i="4"/>
  <c r="L60" i="4"/>
  <c r="L63" i="4"/>
  <c r="L87" i="4"/>
  <c r="L14" i="4"/>
  <c r="L12" i="4"/>
  <c r="L10" i="4"/>
  <c r="L8" i="4"/>
  <c r="L75" i="4"/>
  <c r="L38" i="4"/>
  <c r="L34" i="4"/>
  <c r="K25" i="4"/>
  <c r="K84" i="4"/>
  <c r="L41" i="4"/>
  <c r="L25" i="4"/>
  <c r="K39" i="4"/>
  <c r="M81" i="4"/>
  <c r="M85" i="4"/>
  <c r="O88" i="4"/>
  <c r="K5" i="4"/>
  <c r="K43" i="4"/>
  <c r="K63" i="4"/>
  <c r="K71" i="4"/>
  <c r="K88" i="4"/>
  <c r="K27" i="4"/>
  <c r="K53" i="4"/>
  <c r="K69" i="4"/>
  <c r="O87" i="4"/>
  <c r="O80" i="4"/>
  <c r="L15" i="4" l="1"/>
  <c r="L18" i="4"/>
  <c r="M20" i="4"/>
  <c r="K41" i="4"/>
  <c r="L13" i="4"/>
  <c r="L68" i="4"/>
  <c r="L73" i="4"/>
  <c r="K48" i="4"/>
  <c r="M11" i="4"/>
  <c r="M57" i="4"/>
  <c r="M79" i="4"/>
  <c r="L16" i="4"/>
  <c r="K35" i="4"/>
  <c r="M88" i="4"/>
  <c r="L67" i="4"/>
  <c r="M78" i="4"/>
  <c r="M77" i="4"/>
  <c r="K73" i="4"/>
  <c r="K31" i="4"/>
  <c r="M73" i="4"/>
  <c r="L66" i="4"/>
  <c r="K51" i="4"/>
  <c r="M44" i="4"/>
  <c r="L64" i="4"/>
  <c r="M28" i="4"/>
  <c r="L19" i="4"/>
  <c r="L81" i="4"/>
  <c r="M47" i="4"/>
  <c r="M33" i="4"/>
  <c r="K29" i="4"/>
  <c r="L62" i="4"/>
  <c r="M31" i="4"/>
  <c r="M46" i="4"/>
  <c r="M30" i="4"/>
  <c r="O74" i="4"/>
  <c r="M45" i="4"/>
  <c r="M61" i="4"/>
  <c r="K74" i="4"/>
  <c r="M13" i="4"/>
  <c r="M29" i="4"/>
  <c r="M48" i="4"/>
  <c r="O75" i="4"/>
  <c r="K32" i="4"/>
  <c r="K36" i="4"/>
  <c r="M70" i="4"/>
  <c r="M9" i="4"/>
  <c r="L57" i="4"/>
  <c r="L83" i="4"/>
  <c r="K33" i="4"/>
  <c r="K86" i="4"/>
  <c r="M22" i="4"/>
  <c r="L45" i="4"/>
  <c r="L49" i="4"/>
  <c r="M38" i="4"/>
  <c r="L61" i="4"/>
  <c r="L82" i="4"/>
  <c r="K85" i="4"/>
  <c r="K75" i="4"/>
  <c r="K82" i="4"/>
  <c r="L84" i="4"/>
  <c r="K65" i="4"/>
  <c r="L65" i="4"/>
  <c r="L80" i="4"/>
  <c r="O85" i="4"/>
  <c r="L50" i="4"/>
  <c r="L33" i="4"/>
  <c r="L36" i="4"/>
  <c r="L30" i="4"/>
  <c r="L53" i="4"/>
  <c r="L74" i="4"/>
  <c r="L76" i="4"/>
  <c r="K42" i="4"/>
  <c r="L46" i="4"/>
  <c r="K77" i="4"/>
  <c r="L78" i="4"/>
  <c r="L27" i="4"/>
  <c r="L21" i="4"/>
  <c r="L26" i="4"/>
  <c r="H15" i="21"/>
  <c r="I15" i="21"/>
  <c r="J15" i="21"/>
</calcChain>
</file>

<file path=xl/sharedStrings.xml><?xml version="1.0" encoding="utf-8"?>
<sst xmlns="http://schemas.openxmlformats.org/spreadsheetml/2006/main" count="650" uniqueCount="86">
  <si>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</si>
  <si>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</si>
  <si>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</si>
  <si>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人口の推移</t>
    <rPh sb="0" eb="2">
      <t>ジンコウ</t>
    </rPh>
    <rPh sb="3" eb="5">
      <t>スイイ</t>
    </rPh>
    <phoneticPr fontId="2"/>
  </si>
  <si>
    <t>世帯数</t>
    <rPh sb="0" eb="2">
      <t>セタイ</t>
    </rPh>
    <rPh sb="2" eb="3">
      <t>カズ</t>
    </rPh>
    <phoneticPr fontId="2"/>
  </si>
  <si>
    <t>人口</t>
    <rPh sb="0" eb="2">
      <t>ジンコウ</t>
    </rPh>
    <phoneticPr fontId="2"/>
  </si>
  <si>
    <t>１世帯当たり人口</t>
    <rPh sb="1" eb="3">
      <t>セタイ</t>
    </rPh>
    <rPh sb="3" eb="4">
      <t>ア</t>
    </rPh>
    <rPh sb="6" eb="8">
      <t>ジンコウ</t>
    </rPh>
    <phoneticPr fontId="2"/>
  </si>
  <si>
    <t>人口増加数</t>
    <rPh sb="0" eb="2">
      <t>ジンコウ</t>
    </rPh>
    <rPh sb="2" eb="4">
      <t>ゾウカ</t>
    </rPh>
    <rPh sb="4" eb="5">
      <t>カズ</t>
    </rPh>
    <phoneticPr fontId="2"/>
  </si>
  <si>
    <t>年次</t>
    <rPh sb="0" eb="2">
      <t>ネンジ</t>
    </rPh>
    <phoneticPr fontId="2"/>
  </si>
  <si>
    <t>大正</t>
    <rPh sb="0" eb="2">
      <t>タイショウ</t>
    </rPh>
    <phoneticPr fontId="2"/>
  </si>
  <si>
    <t>9年</t>
    <rPh sb="1" eb="2">
      <t>ネン</t>
    </rPh>
    <phoneticPr fontId="2"/>
  </si>
  <si>
    <t>昭和</t>
    <rPh sb="0" eb="2">
      <t>ショウワ</t>
    </rPh>
    <phoneticPr fontId="2"/>
  </si>
  <si>
    <t>5年</t>
    <rPh sb="1" eb="2">
      <t>ネン</t>
    </rPh>
    <phoneticPr fontId="2"/>
  </si>
  <si>
    <t>市町村別</t>
    <rPh sb="0" eb="3">
      <t>シチョウソン</t>
    </rPh>
    <rPh sb="3" eb="4">
      <t>ベツ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</si>
  <si>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</si>
  <si>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</si>
  <si>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旧望月町</t>
    <rPh sb="0" eb="1">
      <t>キュウ</t>
    </rPh>
    <rPh sb="1" eb="4">
      <t>モチヅキマチ</t>
    </rPh>
    <phoneticPr fontId="2"/>
  </si>
  <si>
    <t>旧浅科村</t>
    <rPh sb="0" eb="1">
      <t>キュウ</t>
    </rPh>
    <rPh sb="1" eb="3">
      <t>アサシナ</t>
    </rPh>
    <rPh sb="3" eb="4">
      <t>ムラ</t>
    </rPh>
    <phoneticPr fontId="2"/>
  </si>
  <si>
    <t>平成</t>
    <rPh sb="0" eb="2">
      <t>ヘイセイ</t>
    </rPh>
    <phoneticPr fontId="2"/>
  </si>
  <si>
    <t>2年</t>
    <rPh sb="1" eb="2">
      <t>ネン</t>
    </rPh>
    <phoneticPr fontId="2"/>
  </si>
  <si>
    <t>人口増加指数</t>
    <rPh sb="0" eb="2">
      <t>ジンコウ</t>
    </rPh>
    <rPh sb="2" eb="4">
      <t>ゾウカ</t>
    </rPh>
    <rPh sb="4" eb="6">
      <t>シスウ</t>
    </rPh>
    <phoneticPr fontId="2"/>
  </si>
  <si>
    <t>（大正9年＝100）</t>
    <rPh sb="1" eb="3">
      <t>タイショウ</t>
    </rPh>
    <rPh sb="4" eb="5">
      <t>ネン</t>
    </rPh>
    <phoneticPr fontId="2"/>
  </si>
  <si>
    <t>性比</t>
    <rPh sb="0" eb="1">
      <t>セイ</t>
    </rPh>
    <rPh sb="1" eb="2">
      <t>ヒ</t>
    </rPh>
    <phoneticPr fontId="2"/>
  </si>
  <si>
    <t>（女＝100）</t>
    <rPh sb="1" eb="2">
      <t>オンナ</t>
    </rPh>
    <phoneticPr fontId="2"/>
  </si>
  <si>
    <t>人口密度</t>
    <rPh sb="0" eb="2">
      <t>ジンコウ</t>
    </rPh>
    <rPh sb="2" eb="4">
      <t>ミツド</t>
    </rPh>
    <phoneticPr fontId="2"/>
  </si>
  <si>
    <t>摘　　　　　要</t>
    <rPh sb="0" eb="1">
      <t>チャク</t>
    </rPh>
    <rPh sb="6" eb="7">
      <t>ヨウ</t>
    </rPh>
    <phoneticPr fontId="2"/>
  </si>
  <si>
    <t>第1回国勢調査</t>
    <rPh sb="0" eb="1">
      <t>ダイ</t>
    </rPh>
    <rPh sb="2" eb="3">
      <t>カイ</t>
    </rPh>
    <rPh sb="3" eb="7">
      <t>コクセイチョウサ</t>
    </rPh>
    <phoneticPr fontId="2"/>
  </si>
  <si>
    <t>第2回国勢調査</t>
    <rPh sb="0" eb="1">
      <t>ダイ</t>
    </rPh>
    <rPh sb="2" eb="3">
      <t>カイ</t>
    </rPh>
    <rPh sb="3" eb="7">
      <t>コクセイチョウサ</t>
    </rPh>
    <phoneticPr fontId="2"/>
  </si>
  <si>
    <t>第3回国勢調査</t>
    <rPh sb="0" eb="1">
      <t>ダイ</t>
    </rPh>
    <rPh sb="2" eb="3">
      <t>カイ</t>
    </rPh>
    <rPh sb="3" eb="7">
      <t>コクセイチョウサ</t>
    </rPh>
    <phoneticPr fontId="2"/>
  </si>
  <si>
    <t>第4回国勢調査</t>
    <rPh sb="0" eb="1">
      <t>ダイ</t>
    </rPh>
    <rPh sb="2" eb="3">
      <t>カイ</t>
    </rPh>
    <rPh sb="3" eb="7">
      <t>コクセイチョウサ</t>
    </rPh>
    <phoneticPr fontId="2"/>
  </si>
  <si>
    <t>第5回国勢調査</t>
    <rPh sb="0" eb="1">
      <t>ダイ</t>
    </rPh>
    <rPh sb="2" eb="3">
      <t>カイ</t>
    </rPh>
    <rPh sb="3" eb="7">
      <t>コクセイチョウサ</t>
    </rPh>
    <phoneticPr fontId="2"/>
  </si>
  <si>
    <t>第6回国勢調査</t>
    <rPh sb="0" eb="1">
      <t>ダイ</t>
    </rPh>
    <rPh sb="2" eb="3">
      <t>カイ</t>
    </rPh>
    <rPh sb="3" eb="7">
      <t>コクセイチョウサ</t>
    </rPh>
    <phoneticPr fontId="2"/>
  </si>
  <si>
    <t>第7回国勢調査</t>
    <rPh sb="0" eb="1">
      <t>ダイ</t>
    </rPh>
    <rPh sb="2" eb="3">
      <t>カイ</t>
    </rPh>
    <rPh sb="3" eb="7">
      <t>コクセイチョウサ</t>
    </rPh>
    <phoneticPr fontId="2"/>
  </si>
  <si>
    <t>第8回国勢調査</t>
    <rPh sb="0" eb="1">
      <t>ダイ</t>
    </rPh>
    <rPh sb="2" eb="3">
      <t>カイ</t>
    </rPh>
    <rPh sb="3" eb="7">
      <t>コクセイチョウサ</t>
    </rPh>
    <phoneticPr fontId="2"/>
  </si>
  <si>
    <t>第9回国勢調査</t>
    <rPh sb="0" eb="1">
      <t>ダイ</t>
    </rPh>
    <rPh sb="2" eb="3">
      <t>カイ</t>
    </rPh>
    <rPh sb="3" eb="7">
      <t>コクセイチョウサ</t>
    </rPh>
    <phoneticPr fontId="2"/>
  </si>
  <si>
    <t>第10回国勢調査</t>
    <rPh sb="0" eb="1">
      <t>ダイ</t>
    </rPh>
    <rPh sb="3" eb="4">
      <t>カイ</t>
    </rPh>
    <rPh sb="4" eb="8">
      <t>コクセイチョウサ</t>
    </rPh>
    <phoneticPr fontId="2"/>
  </si>
  <si>
    <t>第11回国勢調査</t>
    <rPh sb="0" eb="1">
      <t>ダイ</t>
    </rPh>
    <rPh sb="3" eb="4">
      <t>カイ</t>
    </rPh>
    <rPh sb="4" eb="8">
      <t>コクセイチョウサ</t>
    </rPh>
    <phoneticPr fontId="2"/>
  </si>
  <si>
    <t>第12回国勢調査</t>
    <rPh sb="0" eb="1">
      <t>ダイ</t>
    </rPh>
    <rPh sb="3" eb="4">
      <t>カイ</t>
    </rPh>
    <rPh sb="4" eb="8">
      <t>コクセイチョウサ</t>
    </rPh>
    <phoneticPr fontId="2"/>
  </si>
  <si>
    <t>第13回国勢調査</t>
    <rPh sb="0" eb="1">
      <t>ダイ</t>
    </rPh>
    <rPh sb="3" eb="4">
      <t>カイ</t>
    </rPh>
    <rPh sb="4" eb="8">
      <t>コクセイチョウサ</t>
    </rPh>
    <phoneticPr fontId="2"/>
  </si>
  <si>
    <t>第14回国勢調査</t>
    <rPh sb="0" eb="1">
      <t>ダイ</t>
    </rPh>
    <rPh sb="3" eb="4">
      <t>カイ</t>
    </rPh>
    <rPh sb="4" eb="8">
      <t>コクセイチョウサ</t>
    </rPh>
    <phoneticPr fontId="2"/>
  </si>
  <si>
    <t>第15回国勢調査</t>
    <rPh sb="0" eb="1">
      <t>ダイ</t>
    </rPh>
    <rPh sb="3" eb="4">
      <t>カイ</t>
    </rPh>
    <rPh sb="4" eb="8">
      <t>コクセイチョウサ</t>
    </rPh>
    <phoneticPr fontId="2"/>
  </si>
  <si>
    <t>第16回国勢調査</t>
    <rPh sb="0" eb="1">
      <t>ダイ</t>
    </rPh>
    <rPh sb="3" eb="4">
      <t>カイ</t>
    </rPh>
    <rPh sb="4" eb="8">
      <t>コクセイチョウサ</t>
    </rPh>
    <phoneticPr fontId="2"/>
  </si>
  <si>
    <t>第17回国勢調査</t>
    <rPh sb="0" eb="1">
      <t>ダイ</t>
    </rPh>
    <rPh sb="3" eb="4">
      <t>カイ</t>
    </rPh>
    <rPh sb="4" eb="8">
      <t>コクセイチョウサ</t>
    </rPh>
    <phoneticPr fontId="2"/>
  </si>
  <si>
    <t>推計人口</t>
    <rPh sb="0" eb="2">
      <t>スイケイ</t>
    </rPh>
    <rPh sb="2" eb="4">
      <t>ジンコウ</t>
    </rPh>
    <phoneticPr fontId="2"/>
  </si>
  <si>
    <t>（1k㎡あたり）</t>
    <phoneticPr fontId="2"/>
  </si>
  <si>
    <t>資料：企画課</t>
    <rPh sb="0" eb="2">
      <t>シリョウ</t>
    </rPh>
    <rPh sb="3" eb="5">
      <t>キカク</t>
    </rPh>
    <rPh sb="5" eb="6">
      <t>カ</t>
    </rPh>
    <phoneticPr fontId="2"/>
  </si>
  <si>
    <t>（注）</t>
    <rPh sb="1" eb="2">
      <t>チュウ</t>
    </rPh>
    <phoneticPr fontId="2"/>
  </si>
  <si>
    <t>昭和36年4月1日市制施行（３町１ｶ村合併）につき、昭和35年以前の数値は、現在の市域に組替え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rPh sb="15" eb="16">
      <t>チョウ</t>
    </rPh>
    <rPh sb="18" eb="19">
      <t>ムラ</t>
    </rPh>
    <rPh sb="19" eb="21">
      <t>ガッペイ</t>
    </rPh>
    <rPh sb="26" eb="28">
      <t>ショウワ</t>
    </rPh>
    <rPh sb="30" eb="33">
      <t>ネンイゼン</t>
    </rPh>
    <rPh sb="34" eb="36">
      <t>スウチ</t>
    </rPh>
    <rPh sb="38" eb="40">
      <t>ゲンザイ</t>
    </rPh>
    <rPh sb="41" eb="42">
      <t>シ</t>
    </rPh>
    <rPh sb="42" eb="43">
      <t>イキ</t>
    </rPh>
    <rPh sb="44" eb="45">
      <t>ク</t>
    </rPh>
    <rPh sb="45" eb="46">
      <t>カ</t>
    </rPh>
    <phoneticPr fontId="2"/>
  </si>
  <si>
    <t>て表章した。</t>
    <rPh sb="1" eb="2">
      <t>ヒョウ</t>
    </rPh>
    <rPh sb="2" eb="3">
      <t>ショウ</t>
    </rPh>
    <phoneticPr fontId="2"/>
  </si>
  <si>
    <t>佐久市</t>
    <rPh sb="0" eb="3">
      <t>サクシ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</si>
  <si>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</si>
  <si>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</si>
  <si>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</si>
  <si>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年少人口</t>
    <rPh sb="0" eb="2">
      <t>ネンショウ</t>
    </rPh>
    <rPh sb="2" eb="4">
      <t>ジンコウ</t>
    </rPh>
    <phoneticPr fontId="2"/>
  </si>
  <si>
    <t>老年人口</t>
    <rPh sb="0" eb="2">
      <t>ロウネン</t>
    </rPh>
    <rPh sb="2" eb="4">
      <t>ジンコウ</t>
    </rPh>
    <phoneticPr fontId="2"/>
  </si>
  <si>
    <t>従属人口</t>
    <rPh sb="0" eb="2">
      <t>ジュウゾク</t>
    </rPh>
    <rPh sb="2" eb="4">
      <t>ジンコウ</t>
    </rPh>
    <phoneticPr fontId="2"/>
  </si>
  <si>
    <t>老年化</t>
    <rPh sb="0" eb="2">
      <t>ロウネン</t>
    </rPh>
    <rPh sb="2" eb="3">
      <t>カ</t>
    </rPh>
    <phoneticPr fontId="2"/>
  </si>
  <si>
    <t>人</t>
    <rPh sb="0" eb="1">
      <t>ヒト</t>
    </rPh>
    <phoneticPr fontId="2"/>
  </si>
  <si>
    <t>年齢別構成割合</t>
    <rPh sb="0" eb="2">
      <t>ネンレイ</t>
    </rPh>
    <rPh sb="2" eb="3">
      <t>ベツ</t>
    </rPh>
    <rPh sb="3" eb="5">
      <t>コウセイ</t>
    </rPh>
    <rPh sb="5" eb="7">
      <t>ワリアイ</t>
    </rPh>
    <phoneticPr fontId="2"/>
  </si>
  <si>
    <t>指数</t>
    <rPh sb="0" eb="2">
      <t>シスウ</t>
    </rPh>
    <phoneticPr fontId="2"/>
  </si>
  <si>
    <t>各年10月１日現在</t>
    <rPh sb="0" eb="1">
      <t>カク</t>
    </rPh>
    <rPh sb="1" eb="2">
      <t>トシ</t>
    </rPh>
    <rPh sb="4" eb="5">
      <t>ガツ</t>
    </rPh>
    <rPh sb="6" eb="7">
      <t>ヒ</t>
    </rPh>
    <rPh sb="7" eb="9">
      <t>ゲンザイ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</si>
  <si>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</si>
  <si>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</si>
  <si>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－浅間地区－</t>
    <rPh sb="1" eb="3">
      <t>アサマ</t>
    </rPh>
    <rPh sb="3" eb="5">
      <t>チク</t>
    </rPh>
    <phoneticPr fontId="2"/>
  </si>
  <si>
    <t>－野沢地区－</t>
    <rPh sb="1" eb="3">
      <t>ノザワ</t>
    </rPh>
    <rPh sb="3" eb="5">
      <t>チク</t>
    </rPh>
    <phoneticPr fontId="2"/>
  </si>
  <si>
    <t>－中込地区－</t>
    <rPh sb="1" eb="3">
      <t>ナカゴミ</t>
    </rPh>
    <rPh sb="3" eb="5">
      <t>チク</t>
    </rPh>
    <phoneticPr fontId="2"/>
  </si>
  <si>
    <t>－東地区－</t>
    <rPh sb="1" eb="2">
      <t>ヒガシ</t>
    </rPh>
    <rPh sb="2" eb="4">
      <t>チク</t>
    </rPh>
    <phoneticPr fontId="2"/>
  </si>
  <si>
    <t>－田口地区－</t>
    <rPh sb="1" eb="3">
      <t>タグチ</t>
    </rPh>
    <rPh sb="3" eb="5">
      <t>チク</t>
    </rPh>
    <phoneticPr fontId="2"/>
  </si>
  <si>
    <t>－青沼地区－</t>
    <rPh sb="1" eb="3">
      <t>アオヌマ</t>
    </rPh>
    <rPh sb="3" eb="5">
      <t>チク</t>
    </rPh>
    <phoneticPr fontId="2"/>
  </si>
  <si>
    <t>－臼田地区－</t>
    <rPh sb="1" eb="3">
      <t>ウスダ</t>
    </rPh>
    <rPh sb="3" eb="5">
      <t>チク</t>
    </rPh>
    <phoneticPr fontId="2"/>
  </si>
  <si>
    <t>－切原地区－</t>
    <rPh sb="1" eb="2">
      <t>キリ</t>
    </rPh>
    <rPh sb="2" eb="3">
      <t>ハラ</t>
    </rPh>
    <rPh sb="3" eb="5">
      <t>チク</t>
    </rPh>
    <phoneticPr fontId="2"/>
  </si>
  <si>
    <t>－中津地区－</t>
    <rPh sb="1" eb="3">
      <t>ナカツ</t>
    </rPh>
    <rPh sb="3" eb="5">
      <t>チク</t>
    </rPh>
    <phoneticPr fontId="2"/>
  </si>
  <si>
    <t>－協和地区－</t>
    <rPh sb="1" eb="3">
      <t>キョウワ</t>
    </rPh>
    <rPh sb="3" eb="5">
      <t>チク</t>
    </rPh>
    <phoneticPr fontId="2"/>
  </si>
  <si>
    <t>－春日地区－</t>
    <rPh sb="1" eb="3">
      <t>カスガ</t>
    </rPh>
    <rPh sb="3" eb="5">
      <t>チク</t>
    </rPh>
    <phoneticPr fontId="2"/>
  </si>
  <si>
    <t>－布施地区－</t>
    <rPh sb="1" eb="3">
      <t>フセ</t>
    </rPh>
    <rPh sb="3" eb="5">
      <t>チク</t>
    </rPh>
    <phoneticPr fontId="2"/>
  </si>
  <si>
    <t>－甲地区－</t>
    <rPh sb="1" eb="2">
      <t>コウ</t>
    </rPh>
    <rPh sb="2" eb="4">
      <t>チク</t>
    </rPh>
    <phoneticPr fontId="2"/>
  </si>
  <si>
    <t>－南御牧地区－</t>
    <rPh sb="1" eb="2">
      <t>ミナミ</t>
    </rPh>
    <rPh sb="2" eb="3">
      <t>オン</t>
    </rPh>
    <rPh sb="3" eb="4">
      <t>マキ</t>
    </rPh>
    <rPh sb="4" eb="6">
      <t>チク</t>
    </rPh>
    <phoneticPr fontId="2"/>
  </si>
  <si>
    <t>％</t>
    <phoneticPr fontId="2"/>
  </si>
  <si>
    <t>〃</t>
    <phoneticPr fontId="2"/>
  </si>
  <si>
    <t>14．10．1</t>
    <phoneticPr fontId="2"/>
  </si>
  <si>
    <t>－本牧地区－</t>
    <rPh sb="1" eb="3">
      <t>ホンモク</t>
    </rPh>
    <rPh sb="3" eb="5">
      <t>チク</t>
    </rPh>
    <phoneticPr fontId="2"/>
  </si>
  <si>
    <t>注2）総数は、「不詳」を含まない。</t>
    <rPh sb="0" eb="1">
      <t>チュウ</t>
    </rPh>
    <rPh sb="3" eb="5">
      <t>ソウスウ</t>
    </rPh>
    <rPh sb="8" eb="10">
      <t>フショウ</t>
    </rPh>
    <rPh sb="12" eb="13">
      <t>フク</t>
    </rPh>
    <phoneticPr fontId="2"/>
  </si>
  <si>
    <t>注1）地区総数は、9表「地区別人口」の集計方法と異なるため、必ずしも一致しない。</t>
    <rPh sb="0" eb="1">
      <t>チュウ</t>
    </rPh>
    <rPh sb="3" eb="5">
      <t>チク</t>
    </rPh>
    <rPh sb="5" eb="7">
      <t>ソウスウ</t>
    </rPh>
    <rPh sb="10" eb="11">
      <t>ヒョウ</t>
    </rPh>
    <rPh sb="12" eb="14">
      <t>チク</t>
    </rPh>
    <rPh sb="14" eb="15">
      <t>ベツ</t>
    </rPh>
    <rPh sb="15" eb="17">
      <t>ジンコウ</t>
    </rPh>
    <rPh sb="19" eb="21">
      <t>シュウケイ</t>
    </rPh>
    <rPh sb="21" eb="23">
      <t>ホウホウ</t>
    </rPh>
    <rPh sb="24" eb="25">
      <t>コト</t>
    </rPh>
    <rPh sb="30" eb="31">
      <t>カナラ</t>
    </rPh>
    <rPh sb="34" eb="36">
      <t>イッチ</t>
    </rPh>
    <phoneticPr fontId="2"/>
  </si>
  <si>
    <t>4-9　年齢３区分別人口の推移</t>
    <rPh sb="4" eb="6">
      <t>ネンレイ</t>
    </rPh>
    <rPh sb="7" eb="9">
      <t>クブン</t>
    </rPh>
    <rPh sb="9" eb="10">
      <t>ベツ</t>
    </rPh>
    <rPh sb="10" eb="12">
      <t>ジンコウ</t>
    </rPh>
    <rPh sb="13" eb="15">
      <t>スイイ</t>
    </rPh>
    <phoneticPr fontId="2"/>
  </si>
  <si>
    <t>平成22年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</si>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</sst>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0.00_ "/>
    <numFmt numFmtId="178" formatCode="0.0_ "/>
    <numFmt numFmtId="179" formatCode="#,##0.0;[Red]\-#,##0.0"/>
    <numFmt numFmtId="180" formatCode="#,##0.00;&quot;▲ &quot;#,##0.0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color indexed="12"/>
      <name val="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178" fontId="3" fillId="0" borderId="0" xfId="0" applyNumberFormat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0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8" fontId="8" fillId="0" borderId="1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10" fillId="0" borderId="1" xfId="1" applyFont="1" applyBorder="1" applyAlignment="1">
      <alignment horizontal="center" vertical="center"/>
    </xf>
    <xf numFmtId="38" fontId="11" fillId="0" borderId="0" xfId="1" applyFont="1" applyAlignment="1">
      <alignment vertical="center"/>
    </xf>
    <xf numFmtId="38" fontId="12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11" fillId="0" borderId="14" xfId="1" applyFont="1" applyBorder="1" applyAlignment="1">
      <alignment vertical="center"/>
    </xf>
    <xf numFmtId="38" fontId="11" fillId="0" borderId="5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/>
    </xf>
    <xf numFmtId="38" fontId="13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38" fontId="11" fillId="0" borderId="1" xfId="1" applyFont="1" applyBorder="1" applyAlignment="1">
      <alignment vertical="center"/>
    </xf>
    <xf numFmtId="177" fontId="9" fillId="0" borderId="1" xfId="1" applyNumberFormat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vertical="center"/>
    </xf>
    <xf numFmtId="49" fontId="10" fillId="0" borderId="0" xfId="1" applyNumberFormat="1" applyFont="1" applyAlignment="1">
      <alignment horizontal="center" vertical="center"/>
    </xf>
    <xf numFmtId="38" fontId="10" fillId="0" borderId="0" xfId="1" applyFont="1" applyAlignment="1">
      <alignment vertical="center"/>
    </xf>
    <xf numFmtId="10" fontId="9" fillId="0" borderId="0" xfId="1" applyNumberFormat="1" applyFont="1" applyBorder="1" applyAlignment="1">
      <alignment vertical="center"/>
    </xf>
    <xf numFmtId="10" fontId="11" fillId="0" borderId="0" xfId="1" applyNumberFormat="1" applyFont="1" applyBorder="1" applyAlignment="1">
      <alignment vertical="center"/>
    </xf>
    <xf numFmtId="38" fontId="14" fillId="0" borderId="0" xfId="1" applyFont="1" applyAlignment="1">
      <alignment vertical="center"/>
    </xf>
    <xf numFmtId="38" fontId="9" fillId="0" borderId="0" xfId="1" applyFont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177" fontId="9" fillId="0" borderId="0" xfId="1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38" fontId="11" fillId="0" borderId="19" xfId="1" applyFont="1" applyBorder="1" applyAlignment="1">
      <alignment vertical="center"/>
    </xf>
    <xf numFmtId="38" fontId="11" fillId="0" borderId="20" xfId="1" applyFont="1" applyFill="1" applyBorder="1" applyAlignment="1">
      <alignment vertical="center"/>
    </xf>
    <xf numFmtId="38" fontId="11" fillId="0" borderId="13" xfId="1" applyFont="1" applyBorder="1" applyAlignment="1">
      <alignment vertical="center"/>
    </xf>
    <xf numFmtId="179" fontId="12" fillId="0" borderId="0" xfId="1" applyNumberFormat="1" applyFont="1" applyAlignment="1">
      <alignment vertical="center"/>
    </xf>
    <xf numFmtId="38" fontId="11" fillId="0" borderId="1" xfId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horizontal="right" vertical="center"/>
    </xf>
    <xf numFmtId="38" fontId="11" fillId="0" borderId="2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11" fillId="0" borderId="0" xfId="1" applyNumberFormat="1" applyFont="1" applyFill="1" applyBorder="1" applyAlignment="1">
      <alignment horizontal="right" vertical="center"/>
    </xf>
    <xf numFmtId="38" fontId="9" fillId="0" borderId="2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11" fillId="0" borderId="6" xfId="1" applyFont="1" applyBorder="1" applyAlignment="1">
      <alignment horizontal="distributed" vertical="center"/>
    </xf>
    <xf numFmtId="38" fontId="11" fillId="0" borderId="1" xfId="1" applyFont="1" applyBorder="1" applyAlignment="1">
      <alignment horizontal="center" vertical="center"/>
    </xf>
    <xf numFmtId="38" fontId="11" fillId="0" borderId="12" xfId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0"/>
  <sheetViews>
    <sheetView showGridLines="0" tabSelected="1" zoomScale="115" zoomScaleNormal="115" workbookViewId="0">
      <selection activeCell="Q45" sqref="Q45"/>
    </sheetView>
  </sheetViews>
  <sheetFormatPr defaultRowHeight="13.5"/>
  <cols>
    <col min="1" max="1" width="3.875" style="59" customWidth="1"/>
    <col min="2" max="2" width="2.75" style="42" customWidth="1"/>
    <col min="3" max="3" width="2.375" style="44" customWidth="1"/>
    <col min="4" max="4" width="6.625" style="44" customWidth="1"/>
    <col min="5" max="7" width="7.125" style="44" customWidth="1"/>
    <col min="8" max="10" width="7.625" style="42" customWidth="1"/>
    <col min="11" max="13" width="7.125" style="44" customWidth="1"/>
    <col min="14" max="14" width="7.125" style="59" customWidth="1"/>
    <col min="15" max="16384" width="9" style="45"/>
  </cols>
  <sheetData>
    <row r="1" spans="1:15" ht="18" customHeight="1" thickBot="1">
      <c r="A1" s="41" t="s">
        <v>83</v>
      </c>
      <c r="C1" s="43"/>
      <c r="D1" s="43"/>
      <c r="E1" s="43"/>
      <c r="F1" s="43"/>
      <c r="M1" s="45"/>
      <c r="N1" s="46" t="s">
        <v>60</v>
      </c>
    </row>
    <row r="2" spans="1:15" s="42" customFormat="1" ht="13.5" customHeight="1">
      <c r="A2" s="81" t="s">
        <v>8</v>
      </c>
      <c r="B2" s="81"/>
      <c r="C2" s="82"/>
      <c r="D2" s="47"/>
      <c r="E2" s="47"/>
      <c r="F2" s="47"/>
      <c r="G2" s="47"/>
      <c r="H2" s="89" t="s">
        <v>58</v>
      </c>
      <c r="I2" s="90"/>
      <c r="J2" s="91"/>
      <c r="K2" s="48"/>
      <c r="L2" s="92" t="s">
        <v>59</v>
      </c>
      <c r="M2" s="92"/>
      <c r="N2" s="49"/>
    </row>
    <row r="3" spans="1:15">
      <c r="A3" s="83"/>
      <c r="B3" s="83"/>
      <c r="C3" s="84"/>
      <c r="D3" s="50" t="s">
        <v>0</v>
      </c>
      <c r="E3" s="50" t="s">
        <v>50</v>
      </c>
      <c r="F3" s="50" t="s">
        <v>51</v>
      </c>
      <c r="G3" s="50" t="s">
        <v>52</v>
      </c>
      <c r="H3" s="51" t="s">
        <v>50</v>
      </c>
      <c r="I3" s="51" t="s">
        <v>51</v>
      </c>
      <c r="J3" s="51" t="s">
        <v>52</v>
      </c>
      <c r="K3" s="52" t="s">
        <v>53</v>
      </c>
      <c r="L3" s="52" t="s">
        <v>54</v>
      </c>
      <c r="M3" s="52" t="s">
        <v>55</v>
      </c>
      <c r="N3" s="53" t="s">
        <v>56</v>
      </c>
    </row>
    <row r="4" spans="1:15" ht="24" customHeight="1">
      <c r="A4" s="54"/>
      <c r="B4" s="55"/>
      <c r="C4" s="56"/>
      <c r="D4" s="57" t="s">
        <v>57</v>
      </c>
      <c r="E4" s="57" t="s">
        <v>57</v>
      </c>
      <c r="F4" s="57" t="s">
        <v>57</v>
      </c>
      <c r="G4" s="57" t="s">
        <v>57</v>
      </c>
      <c r="H4" s="57" t="s">
        <v>77</v>
      </c>
      <c r="I4" s="57" t="s">
        <v>77</v>
      </c>
      <c r="J4" s="57" t="s">
        <v>77</v>
      </c>
      <c r="K4" s="57" t="s">
        <v>77</v>
      </c>
      <c r="L4" s="57" t="s">
        <v>77</v>
      </c>
      <c r="M4" s="57" t="s">
        <v>77</v>
      </c>
      <c r="N4" s="57" t="s">
        <v>77</v>
      </c>
    </row>
    <row r="5" spans="1:15">
      <c r="A5" s="85" t="s">
        <v>84</v>
      </c>
      <c r="B5" s="85"/>
      <c r="C5" s="86"/>
      <c r="D5" s="73">
        <v>100411</v>
      </c>
      <c r="E5" s="69">
        <v>14407</v>
      </c>
      <c r="F5" s="69">
        <v>60019</v>
      </c>
      <c r="G5" s="69">
        <v>25985</v>
      </c>
      <c r="H5" s="71">
        <v>14.348029598350779</v>
      </c>
      <c r="I5" s="71">
        <v>59.773331607094839</v>
      </c>
      <c r="J5" s="71">
        <v>25.87863879455438</v>
      </c>
      <c r="K5" s="71">
        <v>23.985737849680934</v>
      </c>
      <c r="L5" s="71">
        <v>43.294623369266397</v>
      </c>
      <c r="M5" s="71">
        <v>67.280361218947334</v>
      </c>
      <c r="N5" s="71">
        <v>180.50152820227839</v>
      </c>
    </row>
    <row r="6" spans="1:15">
      <c r="B6" s="58">
        <v>27</v>
      </c>
      <c r="C6" s="72"/>
      <c r="D6" s="78">
        <f>SUM(E6:G6)</f>
        <v>98382</v>
      </c>
      <c r="E6" s="69">
        <v>13121</v>
      </c>
      <c r="F6" s="69">
        <v>56755</v>
      </c>
      <c r="G6" s="69">
        <v>28506</v>
      </c>
      <c r="H6" s="71">
        <v>13.336789250100001</v>
      </c>
      <c r="I6" s="71">
        <v>57.688398284199998</v>
      </c>
      <c r="J6" s="71">
        <v>28.974812465700001</v>
      </c>
      <c r="K6" s="71">
        <f>IMDIV(E6,F6)*100</f>
        <v>23.1186679587702</v>
      </c>
      <c r="L6" s="71">
        <f>IMDIV(G6,F6)*100</f>
        <v>50.226411769888102</v>
      </c>
      <c r="M6" s="71">
        <f>IMDIV(E6+G6,F6)*100</f>
        <v>73.345079728658305</v>
      </c>
      <c r="N6" s="71">
        <f>IMDIV(G6,E6)*100</f>
        <v>217.25478240987698</v>
      </c>
      <c r="O6" s="75"/>
    </row>
    <row r="7" spans="1:15" ht="14.25" thickBot="1">
      <c r="A7" s="93" t="s">
        <v>85</v>
      </c>
      <c r="B7" s="93"/>
      <c r="C7" s="94"/>
      <c r="D7" s="74">
        <f>SUM(E7:G7)</f>
        <v>96765</v>
      </c>
      <c r="E7" s="76">
        <v>12480</v>
      </c>
      <c r="F7" s="76">
        <v>54115</v>
      </c>
      <c r="G7" s="76">
        <v>30170</v>
      </c>
      <c r="H7" s="62">
        <v>12.897225236397459</v>
      </c>
      <c r="I7" s="62">
        <v>55.924146127215423</v>
      </c>
      <c r="J7" s="62">
        <v>31.178628636387124</v>
      </c>
      <c r="K7" s="62">
        <f>IMDIV(E7,F7)*100</f>
        <v>23.061997597708601</v>
      </c>
      <c r="L7" s="62">
        <f>IMDIV(G7,F7)*100</f>
        <v>55.751640025870799</v>
      </c>
      <c r="M7" s="62">
        <f>IMDIV(E7+G7,F7)*100</f>
        <v>78.813637623579396</v>
      </c>
      <c r="N7" s="62">
        <f>IMDIV(G7,E7)*100</f>
        <v>241.74679487179498</v>
      </c>
    </row>
    <row r="8" spans="1:15">
      <c r="B8" s="58"/>
      <c r="C8" s="59"/>
      <c r="D8" s="69"/>
      <c r="E8" s="69"/>
      <c r="F8" s="69"/>
      <c r="G8" s="69"/>
      <c r="H8" s="70"/>
      <c r="I8" s="70"/>
      <c r="J8" s="70"/>
      <c r="K8" s="71"/>
      <c r="L8" s="71"/>
      <c r="M8" s="71"/>
      <c r="N8" s="71"/>
    </row>
    <row r="9" spans="1:15" ht="21.75" customHeight="1" thickBot="1">
      <c r="B9" s="45"/>
      <c r="I9" s="63" t="s">
        <v>63</v>
      </c>
    </row>
    <row r="10" spans="1:15">
      <c r="A10" s="81" t="s">
        <v>8</v>
      </c>
      <c r="B10" s="81"/>
      <c r="C10" s="82"/>
      <c r="D10" s="47"/>
      <c r="E10" s="47"/>
      <c r="F10" s="47"/>
      <c r="G10" s="47"/>
      <c r="H10" s="89" t="s">
        <v>58</v>
      </c>
      <c r="I10" s="90"/>
      <c r="J10" s="91"/>
      <c r="K10" s="48"/>
      <c r="L10" s="92" t="s">
        <v>59</v>
      </c>
      <c r="M10" s="92"/>
      <c r="N10" s="49"/>
    </row>
    <row r="11" spans="1:15">
      <c r="A11" s="83"/>
      <c r="B11" s="83"/>
      <c r="C11" s="84"/>
      <c r="D11" s="50" t="s">
        <v>0</v>
      </c>
      <c r="E11" s="50" t="s">
        <v>50</v>
      </c>
      <c r="F11" s="50" t="s">
        <v>51</v>
      </c>
      <c r="G11" s="50" t="s">
        <v>52</v>
      </c>
      <c r="H11" s="51" t="s">
        <v>50</v>
      </c>
      <c r="I11" s="51" t="s">
        <v>51</v>
      </c>
      <c r="J11" s="51" t="s">
        <v>52</v>
      </c>
      <c r="K11" s="52" t="s">
        <v>53</v>
      </c>
      <c r="L11" s="52" t="s">
        <v>54</v>
      </c>
      <c r="M11" s="52" t="s">
        <v>55</v>
      </c>
      <c r="N11" s="53" t="s">
        <v>56</v>
      </c>
    </row>
    <row r="12" spans="1:15" ht="18" customHeight="1">
      <c r="A12" s="54"/>
      <c r="B12" s="55"/>
      <c r="C12" s="56"/>
      <c r="D12" s="57" t="s">
        <v>57</v>
      </c>
      <c r="E12" s="57" t="s">
        <v>57</v>
      </c>
      <c r="F12" s="57" t="s">
        <v>57</v>
      </c>
      <c r="G12" s="57" t="s">
        <v>57</v>
      </c>
      <c r="H12" s="57" t="s">
        <v>77</v>
      </c>
      <c r="I12" s="57" t="s">
        <v>77</v>
      </c>
      <c r="J12" s="57" t="s">
        <v>77</v>
      </c>
      <c r="K12" s="57" t="s">
        <v>77</v>
      </c>
      <c r="L12" s="57" t="s">
        <v>77</v>
      </c>
      <c r="M12" s="57" t="s">
        <v>77</v>
      </c>
      <c r="N12" s="57" t="s">
        <v>77</v>
      </c>
    </row>
    <row r="13" spans="1:15">
      <c r="A13" s="85" t="s">
        <v>84</v>
      </c>
      <c r="B13" s="85"/>
      <c r="C13" s="86"/>
      <c r="D13" s="59">
        <v>29392</v>
      </c>
      <c r="E13" s="59">
        <v>4648</v>
      </c>
      <c r="F13" s="59">
        <v>18478</v>
      </c>
      <c r="G13" s="59">
        <v>6266</v>
      </c>
      <c r="H13" s="71">
        <v>15.813826891671203</v>
      </c>
      <c r="I13" s="71">
        <v>62.867446924333152</v>
      </c>
      <c r="J13" s="71">
        <v>21.318726183995647</v>
      </c>
      <c r="K13" s="71">
        <v>25.15423747158783</v>
      </c>
      <c r="L13" s="71">
        <v>33.910596384890141</v>
      </c>
      <c r="M13" s="71">
        <v>59.064833856477975</v>
      </c>
      <c r="N13" s="71">
        <v>134.81067125645438</v>
      </c>
    </row>
    <row r="14" spans="1:15">
      <c r="B14" s="58">
        <v>27</v>
      </c>
      <c r="C14" s="72"/>
      <c r="D14" s="78">
        <f>SUM(E14:G14)</f>
        <v>30163</v>
      </c>
      <c r="E14" s="59">
        <v>4553</v>
      </c>
      <c r="F14" s="59">
        <v>18457</v>
      </c>
      <c r="G14" s="59">
        <v>7153</v>
      </c>
      <c r="H14" s="71">
        <f>IMDIV(E14,D14)*100</f>
        <v>15.0946523886881</v>
      </c>
      <c r="I14" s="71">
        <f>IMDIV(F14,D14)*100</f>
        <v>61.190862977820501</v>
      </c>
      <c r="J14" s="71">
        <f>IMDIV(G14,D14)*100</f>
        <v>23.714484633491402</v>
      </c>
      <c r="K14" s="71">
        <f>IMDIV(E14,F14)*100</f>
        <v>24.668147586281599</v>
      </c>
      <c r="L14" s="71">
        <f>IMDIV(G14,F14)*100</f>
        <v>38.754943923714599</v>
      </c>
      <c r="M14" s="71">
        <f>IMDIV(E14+G14,F14)*100</f>
        <v>63.423091509996198</v>
      </c>
      <c r="N14" s="71">
        <f>IMDIV(G14,E14)*100</f>
        <v>157.10520535910399</v>
      </c>
    </row>
    <row r="15" spans="1:15" ht="14.25" thickBot="1">
      <c r="A15" s="87" t="s">
        <v>85</v>
      </c>
      <c r="B15" s="87"/>
      <c r="C15" s="88"/>
      <c r="D15" s="74">
        <f>SUM(E15:G15)</f>
        <v>32127</v>
      </c>
      <c r="E15" s="60">
        <v>4869</v>
      </c>
      <c r="F15" s="60">
        <v>19383</v>
      </c>
      <c r="G15" s="60">
        <v>7875</v>
      </c>
      <c r="H15" s="62">
        <f>IMDIV(E15,D15)*100</f>
        <v>15.155476701839602</v>
      </c>
      <c r="I15" s="62">
        <f>IMDIV(F15,D15)*100</f>
        <v>60.332430665795101</v>
      </c>
      <c r="J15" s="62">
        <f>IMDIV(G15,D15)*100</f>
        <v>24.512092632365302</v>
      </c>
      <c r="K15" s="62">
        <f>IMDIV(E15,F15)*100</f>
        <v>25.119950472063103</v>
      </c>
      <c r="L15" s="62">
        <f>IMDIV(G15,F15)*100</f>
        <v>40.628385698808202</v>
      </c>
      <c r="M15" s="62">
        <f>IMDIV(E15+G15,F15)*100</f>
        <v>65.748336170871397</v>
      </c>
      <c r="N15" s="62">
        <f>IMDIV(G15,E15)*100</f>
        <v>161.73752310536</v>
      </c>
    </row>
    <row r="16" spans="1:15">
      <c r="B16" s="58"/>
      <c r="C16" s="59"/>
      <c r="D16" s="59"/>
      <c r="E16" s="59"/>
      <c r="F16" s="59"/>
      <c r="G16" s="59"/>
      <c r="H16" s="70"/>
      <c r="I16" s="70"/>
      <c r="J16" s="70"/>
      <c r="K16" s="71"/>
      <c r="L16" s="71"/>
      <c r="M16" s="71"/>
      <c r="N16" s="71"/>
    </row>
    <row r="17" spans="1:15" ht="21.75" customHeight="1" thickBot="1">
      <c r="B17" s="64"/>
      <c r="I17" s="63" t="s">
        <v>64</v>
      </c>
    </row>
    <row r="18" spans="1:15">
      <c r="A18" s="81" t="s">
        <v>8</v>
      </c>
      <c r="B18" s="81"/>
      <c r="C18" s="82"/>
      <c r="D18" s="47"/>
      <c r="E18" s="47"/>
      <c r="F18" s="47"/>
      <c r="G18" s="47"/>
      <c r="H18" s="89" t="s">
        <v>58</v>
      </c>
      <c r="I18" s="90"/>
      <c r="J18" s="91"/>
      <c r="K18" s="48"/>
      <c r="L18" s="92" t="s">
        <v>59</v>
      </c>
      <c r="M18" s="92"/>
      <c r="N18" s="49"/>
    </row>
    <row r="19" spans="1:15">
      <c r="A19" s="83"/>
      <c r="B19" s="83"/>
      <c r="C19" s="84"/>
      <c r="D19" s="50" t="s">
        <v>0</v>
      </c>
      <c r="E19" s="50" t="s">
        <v>50</v>
      </c>
      <c r="F19" s="50" t="s">
        <v>51</v>
      </c>
      <c r="G19" s="50" t="s">
        <v>52</v>
      </c>
      <c r="H19" s="51" t="s">
        <v>50</v>
      </c>
      <c r="I19" s="51" t="s">
        <v>51</v>
      </c>
      <c r="J19" s="51" t="s">
        <v>52</v>
      </c>
      <c r="K19" s="52" t="s">
        <v>53</v>
      </c>
      <c r="L19" s="52" t="s">
        <v>54</v>
      </c>
      <c r="M19" s="52" t="s">
        <v>55</v>
      </c>
      <c r="N19" s="53" t="s">
        <v>56</v>
      </c>
    </row>
    <row r="20" spans="1:15">
      <c r="A20" s="54"/>
      <c r="B20" s="55"/>
      <c r="C20" s="56"/>
      <c r="D20" s="57" t="s">
        <v>57</v>
      </c>
      <c r="E20" s="57" t="s">
        <v>57</v>
      </c>
      <c r="F20" s="57" t="s">
        <v>57</v>
      </c>
      <c r="G20" s="57" t="s">
        <v>57</v>
      </c>
      <c r="H20" s="57" t="s">
        <v>77</v>
      </c>
      <c r="I20" s="57" t="s">
        <v>77</v>
      </c>
      <c r="J20" s="57" t="s">
        <v>77</v>
      </c>
      <c r="K20" s="57" t="s">
        <v>77</v>
      </c>
      <c r="L20" s="57" t="s">
        <v>77</v>
      </c>
      <c r="M20" s="57" t="s">
        <v>77</v>
      </c>
      <c r="N20" s="57" t="s">
        <v>77</v>
      </c>
    </row>
    <row r="21" spans="1:15">
      <c r="A21" s="85" t="s">
        <v>84</v>
      </c>
      <c r="B21" s="85"/>
      <c r="C21" s="86"/>
      <c r="D21" s="59">
        <v>17803</v>
      </c>
      <c r="E21" s="59">
        <v>2738</v>
      </c>
      <c r="F21" s="59">
        <v>10451</v>
      </c>
      <c r="G21" s="59">
        <v>4614</v>
      </c>
      <c r="H21" s="70">
        <v>15.379430433073077</v>
      </c>
      <c r="I21" s="70">
        <v>58.70358928270516</v>
      </c>
      <c r="J21" s="70">
        <v>25.916980284221758</v>
      </c>
      <c r="K21" s="71">
        <v>26.198449909099608</v>
      </c>
      <c r="L21" s="71">
        <v>44.148885274136447</v>
      </c>
      <c r="M21" s="71">
        <v>70.347335183236055</v>
      </c>
      <c r="N21" s="71">
        <v>168.51716581446311</v>
      </c>
    </row>
    <row r="22" spans="1:15">
      <c r="B22" s="58">
        <v>27</v>
      </c>
      <c r="C22" s="72"/>
      <c r="D22" s="78">
        <f>SUM(E22:G22)</f>
        <v>17584</v>
      </c>
      <c r="E22" s="59">
        <v>2562</v>
      </c>
      <c r="F22" s="59">
        <v>9862</v>
      </c>
      <c r="G22" s="59">
        <v>5160</v>
      </c>
      <c r="H22" s="71">
        <f>IMDIV(E22,D22)*100</f>
        <v>14.5700636942675</v>
      </c>
      <c r="I22" s="71">
        <f>IMDIV(F22,D22)*100</f>
        <v>56.085077343039103</v>
      </c>
      <c r="J22" s="71">
        <f>IMDIV(G22,D22)*100</f>
        <v>29.344858962693397</v>
      </c>
      <c r="K22" s="71">
        <f>IMDIV(E22,F22)*100</f>
        <v>25.978503346177202</v>
      </c>
      <c r="L22" s="71">
        <f>IMDIV(G22,F22)*100</f>
        <v>52.322044210099406</v>
      </c>
      <c r="M22" s="71">
        <f>IMDIV(E22+G22,F22)*100</f>
        <v>78.300547556276598</v>
      </c>
      <c r="N22" s="71">
        <f>IMDIV(G22,E22)*100</f>
        <v>201.40515222482401</v>
      </c>
    </row>
    <row r="23" spans="1:15" ht="14.25" thickBot="1">
      <c r="A23" s="87" t="s">
        <v>85</v>
      </c>
      <c r="B23" s="87"/>
      <c r="C23" s="88"/>
      <c r="D23" s="74">
        <f>SUM(E23:G23)</f>
        <v>16871</v>
      </c>
      <c r="E23" s="60">
        <v>2247</v>
      </c>
      <c r="F23" s="60">
        <v>9150</v>
      </c>
      <c r="G23" s="60">
        <v>5474</v>
      </c>
      <c r="H23" s="62">
        <f>IMDIV(E23,D23)*100</f>
        <v>13.318712583723499</v>
      </c>
      <c r="I23" s="62">
        <f>IMDIV(F23,D23)*100</f>
        <v>54.235077944401603</v>
      </c>
      <c r="J23" s="62">
        <f>IMDIV(G23,D23)*100</f>
        <v>32.446209471874795</v>
      </c>
      <c r="K23" s="62">
        <f>IMDIV(E23,F23)*100</f>
        <v>24.5573770491803</v>
      </c>
      <c r="L23" s="62">
        <f>IMDIV(G23,F23)*100</f>
        <v>59.8251366120219</v>
      </c>
      <c r="M23" s="62">
        <f>IMDIV(E23+G23,F23)*100</f>
        <v>84.382513661202196</v>
      </c>
      <c r="N23" s="62">
        <f>IMDIV(G23,E23)*100</f>
        <v>243.61370716510899</v>
      </c>
    </row>
    <row r="24" spans="1:15">
      <c r="B24" s="58"/>
      <c r="C24" s="59"/>
      <c r="D24" s="59"/>
      <c r="E24" s="59"/>
      <c r="F24" s="59"/>
      <c r="G24" s="59"/>
      <c r="H24" s="70"/>
      <c r="I24" s="70"/>
      <c r="J24" s="70"/>
      <c r="K24" s="71"/>
      <c r="L24" s="71"/>
      <c r="M24" s="71"/>
      <c r="N24" s="71"/>
    </row>
    <row r="25" spans="1:15" ht="21.75" customHeight="1" thickBot="1">
      <c r="B25" s="64"/>
      <c r="I25" s="63" t="s">
        <v>65</v>
      </c>
    </row>
    <row r="26" spans="1:15">
      <c r="A26" s="81" t="s">
        <v>8</v>
      </c>
      <c r="B26" s="81"/>
      <c r="C26" s="82"/>
      <c r="D26" s="47"/>
      <c r="E26" s="47"/>
      <c r="F26" s="47"/>
      <c r="G26" s="47"/>
      <c r="H26" s="89" t="s">
        <v>58</v>
      </c>
      <c r="I26" s="90"/>
      <c r="J26" s="91"/>
      <c r="K26" s="48"/>
      <c r="L26" s="92" t="s">
        <v>59</v>
      </c>
      <c r="M26" s="92"/>
      <c r="N26" s="49"/>
    </row>
    <row r="27" spans="1:15">
      <c r="A27" s="83"/>
      <c r="B27" s="83"/>
      <c r="C27" s="84"/>
      <c r="D27" s="50" t="s">
        <v>0</v>
      </c>
      <c r="E27" s="50" t="s">
        <v>50</v>
      </c>
      <c r="F27" s="50" t="s">
        <v>51</v>
      </c>
      <c r="G27" s="50" t="s">
        <v>52</v>
      </c>
      <c r="H27" s="51" t="s">
        <v>50</v>
      </c>
      <c r="I27" s="51" t="s">
        <v>51</v>
      </c>
      <c r="J27" s="51" t="s">
        <v>52</v>
      </c>
      <c r="K27" s="52" t="s">
        <v>53</v>
      </c>
      <c r="L27" s="52" t="s">
        <v>54</v>
      </c>
      <c r="M27" s="52" t="s">
        <v>55</v>
      </c>
      <c r="N27" s="53" t="s">
        <v>56</v>
      </c>
    </row>
    <row r="28" spans="1:15">
      <c r="A28" s="54"/>
      <c r="B28" s="55"/>
      <c r="C28" s="56"/>
      <c r="D28" s="57" t="s">
        <v>57</v>
      </c>
      <c r="E28" s="57" t="s">
        <v>57</v>
      </c>
      <c r="F28" s="57" t="s">
        <v>57</v>
      </c>
      <c r="G28" s="57" t="s">
        <v>57</v>
      </c>
      <c r="H28" s="57" t="s">
        <v>77</v>
      </c>
      <c r="I28" s="57" t="s">
        <v>77</v>
      </c>
      <c r="J28" s="57" t="s">
        <v>77</v>
      </c>
      <c r="K28" s="57" t="s">
        <v>77</v>
      </c>
      <c r="L28" s="57" t="s">
        <v>77</v>
      </c>
      <c r="M28" s="57" t="s">
        <v>77</v>
      </c>
      <c r="N28" s="57" t="s">
        <v>77</v>
      </c>
    </row>
    <row r="29" spans="1:15">
      <c r="A29" s="85" t="s">
        <v>84</v>
      </c>
      <c r="B29" s="85"/>
      <c r="C29" s="86"/>
      <c r="D29" s="59">
        <v>15723</v>
      </c>
      <c r="E29" s="59">
        <v>2159</v>
      </c>
      <c r="F29" s="59">
        <v>9577</v>
      </c>
      <c r="G29" s="59">
        <v>3987</v>
      </c>
      <c r="H29" s="70">
        <v>13.73147618139032</v>
      </c>
      <c r="I29" s="70">
        <v>60.910767665203849</v>
      </c>
      <c r="J29" s="70">
        <v>25.357756153405838</v>
      </c>
      <c r="K29" s="71">
        <v>22.543594027357212</v>
      </c>
      <c r="L29" s="71">
        <v>41.630990915735616</v>
      </c>
      <c r="M29" s="71">
        <v>64.174584943092825</v>
      </c>
      <c r="N29" s="71">
        <v>184.66882816118573</v>
      </c>
    </row>
    <row r="30" spans="1:15">
      <c r="B30" s="58">
        <v>27</v>
      </c>
      <c r="C30" s="72"/>
      <c r="D30" s="78">
        <f>SUM(E30:G30)</f>
        <v>15240</v>
      </c>
      <c r="E30" s="59">
        <v>1865</v>
      </c>
      <c r="F30" s="59">
        <v>8878</v>
      </c>
      <c r="G30" s="59">
        <v>4497</v>
      </c>
      <c r="H30" s="71">
        <f>IMDIV(E30,D30)*100</f>
        <v>12.237532808399001</v>
      </c>
      <c r="I30" s="71">
        <f>IMDIV(F30,D30)*100</f>
        <v>58.254593175852996</v>
      </c>
      <c r="J30" s="71">
        <f>IMDIV(G30,D30)*100</f>
        <v>29.507874015747998</v>
      </c>
      <c r="K30" s="71">
        <f>IMDIV(E30,F30)*100</f>
        <v>21.006983554854699</v>
      </c>
      <c r="L30" s="71">
        <f>IMDIV(G30,F30)*100</f>
        <v>50.653300292858702</v>
      </c>
      <c r="M30" s="71">
        <f>IMDIV(E30+G30,F30)*100</f>
        <v>71.660283847713401</v>
      </c>
      <c r="N30" s="71">
        <f>IMDIV(G30,E30)*100</f>
        <v>241.12600536193</v>
      </c>
      <c r="O30" s="79"/>
    </row>
    <row r="31" spans="1:15" ht="14.25" thickBot="1">
      <c r="A31" s="87" t="s">
        <v>85</v>
      </c>
      <c r="B31" s="87"/>
      <c r="C31" s="88"/>
      <c r="D31" s="74">
        <f>SUM(E31:G31)</f>
        <v>14885</v>
      </c>
      <c r="E31" s="60">
        <v>1770</v>
      </c>
      <c r="F31" s="60">
        <v>8393</v>
      </c>
      <c r="G31" s="60">
        <v>4722</v>
      </c>
      <c r="H31" s="62">
        <f>IMDIV(E31,D31)*100</f>
        <v>11.891165602956001</v>
      </c>
      <c r="I31" s="62">
        <f>IMDIV(F31,D31)*100</f>
        <v>56.385623110513905</v>
      </c>
      <c r="J31" s="62">
        <f>IMDIV(G31,D31)*100</f>
        <v>31.723211286530102</v>
      </c>
      <c r="K31" s="62">
        <f>IMDIV(E31,F31)*100</f>
        <v>21.089002740378902</v>
      </c>
      <c r="L31" s="62">
        <f>IMDIV(G31,F31)*100</f>
        <v>56.261170022637899</v>
      </c>
      <c r="M31" s="62">
        <f>IMDIV(E31+G31,F31)*100</f>
        <v>77.350172763016801</v>
      </c>
      <c r="N31" s="62">
        <f>IMDIV(G31,E31)*100</f>
        <v>266.77966101694904</v>
      </c>
    </row>
    <row r="32" spans="1:15">
      <c r="B32" s="58"/>
      <c r="C32" s="59"/>
      <c r="D32" s="59"/>
      <c r="E32" s="59"/>
      <c r="F32" s="59"/>
      <c r="G32" s="59"/>
      <c r="H32" s="70"/>
      <c r="I32" s="70"/>
      <c r="J32" s="70"/>
      <c r="K32" s="71"/>
      <c r="L32" s="71"/>
      <c r="M32" s="71"/>
      <c r="N32" s="71"/>
    </row>
    <row r="33" spans="1:14" ht="21.75" customHeight="1" thickBot="1">
      <c r="B33" s="64"/>
      <c r="I33" s="63" t="s">
        <v>66</v>
      </c>
    </row>
    <row r="34" spans="1:14">
      <c r="A34" s="81" t="s">
        <v>8</v>
      </c>
      <c r="B34" s="81"/>
      <c r="C34" s="82"/>
      <c r="D34" s="47"/>
      <c r="E34" s="47"/>
      <c r="F34" s="47"/>
      <c r="G34" s="47"/>
      <c r="H34" s="89" t="s">
        <v>58</v>
      </c>
      <c r="I34" s="90"/>
      <c r="J34" s="91"/>
      <c r="K34" s="48"/>
      <c r="L34" s="92" t="s">
        <v>59</v>
      </c>
      <c r="M34" s="92"/>
      <c r="N34" s="49"/>
    </row>
    <row r="35" spans="1:14">
      <c r="A35" s="83"/>
      <c r="B35" s="83"/>
      <c r="C35" s="84"/>
      <c r="D35" s="50" t="s">
        <v>0</v>
      </c>
      <c r="E35" s="50" t="s">
        <v>50</v>
      </c>
      <c r="F35" s="50" t="s">
        <v>51</v>
      </c>
      <c r="G35" s="50" t="s">
        <v>52</v>
      </c>
      <c r="H35" s="51" t="s">
        <v>50</v>
      </c>
      <c r="I35" s="51" t="s">
        <v>51</v>
      </c>
      <c r="J35" s="51" t="s">
        <v>52</v>
      </c>
      <c r="K35" s="52" t="s">
        <v>53</v>
      </c>
      <c r="L35" s="52" t="s">
        <v>54</v>
      </c>
      <c r="M35" s="52" t="s">
        <v>55</v>
      </c>
      <c r="N35" s="53" t="s">
        <v>56</v>
      </c>
    </row>
    <row r="36" spans="1:14">
      <c r="A36" s="54"/>
      <c r="B36" s="55"/>
      <c r="C36" s="56"/>
      <c r="D36" s="57" t="s">
        <v>57</v>
      </c>
      <c r="E36" s="57" t="s">
        <v>57</v>
      </c>
      <c r="F36" s="57" t="s">
        <v>57</v>
      </c>
      <c r="G36" s="57" t="s">
        <v>57</v>
      </c>
      <c r="H36" s="57" t="s">
        <v>77</v>
      </c>
      <c r="I36" s="57" t="s">
        <v>77</v>
      </c>
      <c r="J36" s="57" t="s">
        <v>77</v>
      </c>
      <c r="K36" s="57" t="s">
        <v>77</v>
      </c>
      <c r="L36" s="57" t="s">
        <v>77</v>
      </c>
      <c r="M36" s="57" t="s">
        <v>77</v>
      </c>
      <c r="N36" s="57" t="s">
        <v>77</v>
      </c>
    </row>
    <row r="37" spans="1:14">
      <c r="A37" s="85" t="s">
        <v>84</v>
      </c>
      <c r="B37" s="85"/>
      <c r="C37" s="86"/>
      <c r="D37" s="59">
        <v>7148</v>
      </c>
      <c r="E37" s="59">
        <v>1118</v>
      </c>
      <c r="F37" s="59">
        <v>4319</v>
      </c>
      <c r="G37" s="59">
        <v>1711</v>
      </c>
      <c r="H37" s="70">
        <v>15.640738668158926</v>
      </c>
      <c r="I37" s="70">
        <v>60.422495803021825</v>
      </c>
      <c r="J37" s="70">
        <v>23.936765528819251</v>
      </c>
      <c r="K37" s="71">
        <v>25.885621671683261</v>
      </c>
      <c r="L37" s="71">
        <v>39.615651771243343</v>
      </c>
      <c r="M37" s="71">
        <v>65.501273442926603</v>
      </c>
      <c r="N37" s="71">
        <v>153.04114490161004</v>
      </c>
    </row>
    <row r="38" spans="1:14">
      <c r="B38" s="58">
        <v>27</v>
      </c>
      <c r="C38" s="72"/>
      <c r="D38" s="78">
        <f>SUM(E38:G38)</f>
        <v>6982</v>
      </c>
      <c r="E38" s="59">
        <v>974</v>
      </c>
      <c r="F38" s="59">
        <v>4090</v>
      </c>
      <c r="G38" s="59">
        <v>1918</v>
      </c>
      <c r="H38" s="70">
        <f>IMDIV(E38,D38)*100</f>
        <v>13.950157547980499</v>
      </c>
      <c r="I38" s="71">
        <f>IMDIV(F38,D38)*100</f>
        <v>58.579203666571203</v>
      </c>
      <c r="J38" s="71">
        <f>IMDIV(G38,D38)*100</f>
        <v>27.470638785448298</v>
      </c>
      <c r="K38" s="71">
        <f>IMDIV(E38,F38)*100</f>
        <v>23.8141809290954</v>
      </c>
      <c r="L38" s="71">
        <f>IMDIV(G38,F38)*100</f>
        <v>46.894865525672401</v>
      </c>
      <c r="M38" s="71">
        <f>IMDIV(E38+G38,F38)*100</f>
        <v>70.709046454767702</v>
      </c>
      <c r="N38" s="71">
        <f>IMDIV(G38,E38)*100</f>
        <v>196.91991786447599</v>
      </c>
    </row>
    <row r="39" spans="1:14" ht="14.25" thickBot="1">
      <c r="A39" s="87" t="s">
        <v>85</v>
      </c>
      <c r="B39" s="87"/>
      <c r="C39" s="88"/>
      <c r="D39" s="74">
        <f>SUM(E39:G39)</f>
        <v>6495</v>
      </c>
      <c r="E39" s="60">
        <v>785</v>
      </c>
      <c r="F39" s="60">
        <v>3666</v>
      </c>
      <c r="G39" s="60">
        <v>2044</v>
      </c>
      <c r="H39" s="61">
        <f>IMDIV(E39,D39)*100</f>
        <v>12.086220169361001</v>
      </c>
      <c r="I39" s="62">
        <f>IMDIV(F39,D39)*100</f>
        <v>56.443418013856807</v>
      </c>
      <c r="J39" s="62">
        <f>IMDIV(G39,D39)*100</f>
        <v>31.470361816782098</v>
      </c>
      <c r="K39" s="62">
        <f>IMDIV(E39,F39)*100</f>
        <v>21.412984178941599</v>
      </c>
      <c r="L39" s="62">
        <f>IMDIV(G39,F39)*100</f>
        <v>55.755591925804701</v>
      </c>
      <c r="M39" s="62">
        <f>IMDIV(E39+G39,F39)*100</f>
        <v>77.168576104746307</v>
      </c>
      <c r="N39" s="62">
        <f>IMDIV(G39,E39)*100</f>
        <v>260.38216560509602</v>
      </c>
    </row>
    <row r="40" spans="1:14">
      <c r="B40" s="58"/>
      <c r="C40" s="59"/>
      <c r="D40" s="59"/>
      <c r="E40" s="59"/>
      <c r="F40" s="59"/>
      <c r="G40" s="59"/>
      <c r="H40" s="70"/>
      <c r="I40" s="70"/>
      <c r="J40" s="70"/>
      <c r="K40" s="71"/>
      <c r="L40" s="71"/>
      <c r="M40" s="71"/>
      <c r="N40" s="71"/>
    </row>
    <row r="41" spans="1:14" ht="21.75" customHeight="1" thickBot="1">
      <c r="B41" s="64"/>
      <c r="I41" s="63" t="s">
        <v>69</v>
      </c>
    </row>
    <row r="42" spans="1:14">
      <c r="A42" s="81" t="s">
        <v>8</v>
      </c>
      <c r="B42" s="81"/>
      <c r="C42" s="82"/>
      <c r="D42" s="47"/>
      <c r="E42" s="47"/>
      <c r="F42" s="47"/>
      <c r="G42" s="47"/>
      <c r="H42" s="89" t="s">
        <v>58</v>
      </c>
      <c r="I42" s="90"/>
      <c r="J42" s="91"/>
      <c r="K42" s="48"/>
      <c r="L42" s="92" t="s">
        <v>59</v>
      </c>
      <c r="M42" s="92"/>
      <c r="N42" s="49"/>
    </row>
    <row r="43" spans="1:14">
      <c r="A43" s="83"/>
      <c r="B43" s="83"/>
      <c r="C43" s="84"/>
      <c r="D43" s="50" t="s">
        <v>0</v>
      </c>
      <c r="E43" s="50" t="s">
        <v>50</v>
      </c>
      <c r="F43" s="50" t="s">
        <v>51</v>
      </c>
      <c r="G43" s="50" t="s">
        <v>52</v>
      </c>
      <c r="H43" s="51" t="s">
        <v>50</v>
      </c>
      <c r="I43" s="51" t="s">
        <v>51</v>
      </c>
      <c r="J43" s="51" t="s">
        <v>52</v>
      </c>
      <c r="K43" s="52" t="s">
        <v>53</v>
      </c>
      <c r="L43" s="52" t="s">
        <v>54</v>
      </c>
      <c r="M43" s="52" t="s">
        <v>55</v>
      </c>
      <c r="N43" s="53" t="s">
        <v>56</v>
      </c>
    </row>
    <row r="44" spans="1:14">
      <c r="A44" s="54"/>
      <c r="B44" s="55"/>
      <c r="C44" s="56"/>
      <c r="D44" s="57" t="s">
        <v>57</v>
      </c>
      <c r="E44" s="57" t="s">
        <v>57</v>
      </c>
      <c r="F44" s="57" t="s">
        <v>57</v>
      </c>
      <c r="G44" s="57" t="s">
        <v>57</v>
      </c>
      <c r="H44" s="57" t="s">
        <v>77</v>
      </c>
      <c r="I44" s="57" t="s">
        <v>77</v>
      </c>
      <c r="J44" s="57" t="s">
        <v>77</v>
      </c>
      <c r="K44" s="57" t="s">
        <v>77</v>
      </c>
      <c r="L44" s="57" t="s">
        <v>77</v>
      </c>
      <c r="M44" s="57" t="s">
        <v>77</v>
      </c>
      <c r="N44" s="57" t="s">
        <v>77</v>
      </c>
    </row>
    <row r="45" spans="1:14">
      <c r="A45" s="85" t="s">
        <v>84</v>
      </c>
      <c r="B45" s="85"/>
      <c r="C45" s="86"/>
      <c r="D45" s="59">
        <v>5418</v>
      </c>
      <c r="E45" s="59">
        <v>617</v>
      </c>
      <c r="F45" s="59">
        <v>3091</v>
      </c>
      <c r="G45" s="59">
        <v>1710</v>
      </c>
      <c r="H45" s="70">
        <v>11.38796603912883</v>
      </c>
      <c r="I45" s="70">
        <v>57.050572166851232</v>
      </c>
      <c r="J45" s="70">
        <v>31.561461794019934</v>
      </c>
      <c r="K45" s="71">
        <v>19.961177612423164</v>
      </c>
      <c r="L45" s="71">
        <v>55.321902296991269</v>
      </c>
      <c r="M45" s="71">
        <v>75.283079909414425</v>
      </c>
      <c r="N45" s="71">
        <v>277.14748784440843</v>
      </c>
    </row>
    <row r="46" spans="1:14">
      <c r="B46" s="58">
        <v>27</v>
      </c>
      <c r="C46" s="72"/>
      <c r="D46" s="78">
        <f>SUM(E46:G46)</f>
        <v>5064</v>
      </c>
      <c r="E46" s="59">
        <v>510</v>
      </c>
      <c r="F46" s="59">
        <v>2805</v>
      </c>
      <c r="G46" s="59">
        <v>1749</v>
      </c>
      <c r="H46" s="70">
        <f>IMDIV(E46,D46)*100</f>
        <v>10.071090047393399</v>
      </c>
      <c r="I46" s="70">
        <f>IMDIV(F46,D46)*100</f>
        <v>55.390995260663502</v>
      </c>
      <c r="J46" s="70">
        <f>IMDIV(G46,D46)*100</f>
        <v>34.537914691943101</v>
      </c>
      <c r="K46" s="70">
        <f>IMDIV(E46,F46)*100</f>
        <v>18.181818181818198</v>
      </c>
      <c r="L46" s="70">
        <f>IMDIV(G46,F46)*100</f>
        <v>62.352941176470601</v>
      </c>
      <c r="M46" s="70">
        <f>IMDIV(E46+G46,F46)*100</f>
        <v>80.534759358288795</v>
      </c>
      <c r="N46" s="70">
        <f>IMDIV(G46,E46)*100</f>
        <v>342.941176470588</v>
      </c>
    </row>
    <row r="47" spans="1:14" ht="14.25" thickBot="1">
      <c r="A47" s="87" t="s">
        <v>85</v>
      </c>
      <c r="B47" s="87"/>
      <c r="C47" s="88"/>
      <c r="D47" s="74">
        <f>SUM(E47:G47)</f>
        <v>4634</v>
      </c>
      <c r="E47" s="60">
        <v>468</v>
      </c>
      <c r="F47" s="60">
        <v>2430</v>
      </c>
      <c r="G47" s="60">
        <v>1736</v>
      </c>
      <c r="H47" s="61">
        <f>IMDIV(E47,D47)*100</f>
        <v>10.0992662926198</v>
      </c>
      <c r="I47" s="61">
        <f>IMDIV(F47,D47)*100</f>
        <v>52.438498057833407</v>
      </c>
      <c r="J47" s="61">
        <f>IMDIV(G47,D47)*100</f>
        <v>37.462235649546798</v>
      </c>
      <c r="K47" s="61">
        <f>IMDIV(E47,F47)*100</f>
        <v>19.259259259259302</v>
      </c>
      <c r="L47" s="61">
        <f>IMDIV(G47,F47)*100</f>
        <v>71.440329218106996</v>
      </c>
      <c r="M47" s="61">
        <f>IMDIV(E47+G47,F47)*100</f>
        <v>90.699588477366305</v>
      </c>
      <c r="N47" s="61">
        <f>IMDIV(G47,E47)*100</f>
        <v>370.94017094017101</v>
      </c>
    </row>
    <row r="48" spans="1:14">
      <c r="B48" s="58"/>
      <c r="C48" s="59"/>
      <c r="D48" s="59"/>
      <c r="E48" s="59"/>
      <c r="F48" s="59"/>
      <c r="G48" s="59"/>
      <c r="H48" s="70"/>
      <c r="I48" s="70"/>
      <c r="J48" s="70"/>
      <c r="K48" s="71"/>
      <c r="L48" s="71"/>
      <c r="M48" s="71"/>
      <c r="N48" s="71"/>
    </row>
    <row r="49" spans="1:14" ht="21.75" customHeight="1" thickBot="1">
      <c r="B49" s="45"/>
      <c r="I49" s="63" t="s">
        <v>70</v>
      </c>
    </row>
    <row r="50" spans="1:14">
      <c r="A50" s="81" t="s">
        <v>8</v>
      </c>
      <c r="B50" s="81"/>
      <c r="C50" s="82"/>
      <c r="D50" s="47"/>
      <c r="E50" s="47"/>
      <c r="F50" s="47"/>
      <c r="G50" s="47"/>
      <c r="H50" s="89" t="s">
        <v>58</v>
      </c>
      <c r="I50" s="90"/>
      <c r="J50" s="91"/>
      <c r="K50" s="48"/>
      <c r="L50" s="92" t="s">
        <v>59</v>
      </c>
      <c r="M50" s="92"/>
      <c r="N50" s="49"/>
    </row>
    <row r="51" spans="1:14">
      <c r="A51" s="83"/>
      <c r="B51" s="83"/>
      <c r="C51" s="84"/>
      <c r="D51" s="50" t="s">
        <v>0</v>
      </c>
      <c r="E51" s="50" t="s">
        <v>50</v>
      </c>
      <c r="F51" s="50" t="s">
        <v>51</v>
      </c>
      <c r="G51" s="50" t="s">
        <v>52</v>
      </c>
      <c r="H51" s="51" t="s">
        <v>50</v>
      </c>
      <c r="I51" s="51" t="s">
        <v>51</v>
      </c>
      <c r="J51" s="51" t="s">
        <v>52</v>
      </c>
      <c r="K51" s="52" t="s">
        <v>53</v>
      </c>
      <c r="L51" s="52" t="s">
        <v>54</v>
      </c>
      <c r="M51" s="52" t="s">
        <v>55</v>
      </c>
      <c r="N51" s="53" t="s">
        <v>56</v>
      </c>
    </row>
    <row r="52" spans="1:14">
      <c r="A52" s="54"/>
      <c r="B52" s="55"/>
      <c r="C52" s="56"/>
      <c r="D52" s="57" t="s">
        <v>57</v>
      </c>
      <c r="E52" s="57" t="s">
        <v>57</v>
      </c>
      <c r="F52" s="57" t="s">
        <v>57</v>
      </c>
      <c r="G52" s="57" t="s">
        <v>57</v>
      </c>
      <c r="H52" s="57" t="s">
        <v>77</v>
      </c>
      <c r="I52" s="57" t="s">
        <v>77</v>
      </c>
      <c r="J52" s="57" t="s">
        <v>77</v>
      </c>
      <c r="K52" s="57" t="s">
        <v>77</v>
      </c>
      <c r="L52" s="57" t="s">
        <v>77</v>
      </c>
      <c r="M52" s="57" t="s">
        <v>77</v>
      </c>
      <c r="N52" s="57" t="s">
        <v>77</v>
      </c>
    </row>
    <row r="53" spans="1:14">
      <c r="A53" s="85" t="s">
        <v>84</v>
      </c>
      <c r="B53" s="85"/>
      <c r="C53" s="86"/>
      <c r="D53" s="59">
        <v>2526</v>
      </c>
      <c r="E53" s="59">
        <v>266</v>
      </c>
      <c r="F53" s="59">
        <v>1428</v>
      </c>
      <c r="G53" s="59">
        <v>832</v>
      </c>
      <c r="H53" s="70">
        <v>10.530482977038796</v>
      </c>
      <c r="I53" s="70">
        <v>56.532066508313541</v>
      </c>
      <c r="J53" s="70">
        <v>32.937450514647665</v>
      </c>
      <c r="K53" s="71">
        <v>18.627450980392158</v>
      </c>
      <c r="L53" s="71">
        <v>58.263305322128858</v>
      </c>
      <c r="M53" s="71">
        <v>76.890756302521012</v>
      </c>
      <c r="N53" s="71">
        <v>312.78195488721803</v>
      </c>
    </row>
    <row r="54" spans="1:14">
      <c r="B54" s="58">
        <v>27</v>
      </c>
      <c r="C54" s="72"/>
      <c r="D54" s="78">
        <f>SUM(E54:G54)</f>
        <v>2344</v>
      </c>
      <c r="E54" s="59">
        <v>233</v>
      </c>
      <c r="F54" s="59">
        <v>1243</v>
      </c>
      <c r="G54" s="59">
        <v>868</v>
      </c>
      <c r="H54" s="70">
        <f>IMDIV(E54,D54)*100</f>
        <v>9.94027303754266</v>
      </c>
      <c r="I54" s="70">
        <f>IMDIV(F54,D54)*100</f>
        <v>53.029010238907802</v>
      </c>
      <c r="J54" s="70">
        <f>IMDIV(G54,D54)*100</f>
        <v>37.030716723549503</v>
      </c>
      <c r="K54" s="70">
        <f>IMDIV(E54,F54)*100</f>
        <v>18.744971842317</v>
      </c>
      <c r="L54" s="70">
        <f>IMDIV(G54,F54)*100</f>
        <v>69.83105390185041</v>
      </c>
      <c r="M54" s="70">
        <f>IMDIV(E54+G54,F54)*100</f>
        <v>88.576025744167296</v>
      </c>
      <c r="N54" s="70">
        <f>IMDIV(G54,E54)*100</f>
        <v>372.53218884120201</v>
      </c>
    </row>
    <row r="55" spans="1:14" ht="14.25" thickBot="1">
      <c r="A55" s="87" t="s">
        <v>85</v>
      </c>
      <c r="B55" s="87"/>
      <c r="C55" s="88"/>
      <c r="D55" s="74">
        <f>SUM(E55:G55)</f>
        <v>2217</v>
      </c>
      <c r="E55" s="60">
        <v>224</v>
      </c>
      <c r="F55" s="60">
        <v>1105</v>
      </c>
      <c r="G55" s="60">
        <v>888</v>
      </c>
      <c r="H55" s="61">
        <f>IMDIV(E55,D55)*100</f>
        <v>10.1037437979251</v>
      </c>
      <c r="I55" s="61">
        <f>IMDIV(F55,D55)*100</f>
        <v>49.842129003157396</v>
      </c>
      <c r="J55" s="61">
        <f>IMDIV(G55,D55)*100</f>
        <v>40.054127198917499</v>
      </c>
      <c r="K55" s="61">
        <f>IMDIV(E55,F55)*100</f>
        <v>20.2714932126697</v>
      </c>
      <c r="L55" s="61">
        <f>IMDIV(G55,F55)*100</f>
        <v>80.3619909502262</v>
      </c>
      <c r="M55" s="61">
        <f>IMDIV(E55+G55,F55)*100</f>
        <v>100.633484162896</v>
      </c>
      <c r="N55" s="61">
        <f>IMDIV(G55,E55)*100</f>
        <v>396.42857142857099</v>
      </c>
    </row>
    <row r="56" spans="1:14">
      <c r="B56" s="58"/>
      <c r="C56" s="59"/>
      <c r="D56" s="59"/>
      <c r="E56" s="59"/>
      <c r="F56" s="59"/>
      <c r="G56" s="59"/>
      <c r="H56" s="70"/>
      <c r="I56" s="70"/>
      <c r="J56" s="70"/>
      <c r="K56" s="71"/>
      <c r="L56" s="71"/>
      <c r="M56" s="71"/>
      <c r="N56" s="71"/>
    </row>
    <row r="57" spans="1:14" ht="21.75" customHeight="1" thickBot="1">
      <c r="B57" s="64"/>
      <c r="I57" s="63" t="s">
        <v>67</v>
      </c>
    </row>
    <row r="58" spans="1:14">
      <c r="A58" s="81" t="s">
        <v>8</v>
      </c>
      <c r="B58" s="81"/>
      <c r="C58" s="82"/>
      <c r="D58" s="47"/>
      <c r="E58" s="47"/>
      <c r="F58" s="47"/>
      <c r="G58" s="47"/>
      <c r="H58" s="89" t="s">
        <v>58</v>
      </c>
      <c r="I58" s="90"/>
      <c r="J58" s="91"/>
      <c r="K58" s="48"/>
      <c r="L58" s="92" t="s">
        <v>59</v>
      </c>
      <c r="M58" s="92"/>
      <c r="N58" s="49"/>
    </row>
    <row r="59" spans="1:14">
      <c r="A59" s="83"/>
      <c r="B59" s="83"/>
      <c r="C59" s="84"/>
      <c r="D59" s="50" t="s">
        <v>0</v>
      </c>
      <c r="E59" s="50" t="s">
        <v>50</v>
      </c>
      <c r="F59" s="50" t="s">
        <v>51</v>
      </c>
      <c r="G59" s="50" t="s">
        <v>52</v>
      </c>
      <c r="H59" s="51" t="s">
        <v>50</v>
      </c>
      <c r="I59" s="51" t="s">
        <v>51</v>
      </c>
      <c r="J59" s="51" t="s">
        <v>52</v>
      </c>
      <c r="K59" s="52" t="s">
        <v>53</v>
      </c>
      <c r="L59" s="52" t="s">
        <v>54</v>
      </c>
      <c r="M59" s="52" t="s">
        <v>55</v>
      </c>
      <c r="N59" s="53" t="s">
        <v>56</v>
      </c>
    </row>
    <row r="60" spans="1:14">
      <c r="A60" s="54"/>
      <c r="B60" s="55"/>
      <c r="C60" s="56"/>
      <c r="D60" s="57" t="s">
        <v>57</v>
      </c>
      <c r="E60" s="57" t="s">
        <v>57</v>
      </c>
      <c r="F60" s="57" t="s">
        <v>57</v>
      </c>
      <c r="G60" s="57" t="s">
        <v>57</v>
      </c>
      <c r="H60" s="57" t="s">
        <v>77</v>
      </c>
      <c r="I60" s="57" t="s">
        <v>77</v>
      </c>
      <c r="J60" s="57" t="s">
        <v>77</v>
      </c>
      <c r="K60" s="57" t="s">
        <v>77</v>
      </c>
      <c r="L60" s="57" t="s">
        <v>77</v>
      </c>
      <c r="M60" s="57" t="s">
        <v>77</v>
      </c>
      <c r="N60" s="57" t="s">
        <v>77</v>
      </c>
    </row>
    <row r="61" spans="1:14">
      <c r="A61" s="85" t="s">
        <v>84</v>
      </c>
      <c r="B61" s="85"/>
      <c r="C61" s="86"/>
      <c r="D61" s="59">
        <v>5017</v>
      </c>
      <c r="E61" s="59">
        <v>674</v>
      </c>
      <c r="F61" s="59">
        <v>2880</v>
      </c>
      <c r="G61" s="59">
        <v>1463</v>
      </c>
      <c r="H61" s="70">
        <v>13.434323300777356</v>
      </c>
      <c r="I61" s="70">
        <v>57.40482359976081</v>
      </c>
      <c r="J61" s="70">
        <v>29.160853099461832</v>
      </c>
      <c r="K61" s="71">
        <v>23.402777777777779</v>
      </c>
      <c r="L61" s="71">
        <v>50.798611111111114</v>
      </c>
      <c r="M61" s="71">
        <v>74.201388888888886</v>
      </c>
      <c r="N61" s="71">
        <v>217.06231454005933</v>
      </c>
    </row>
    <row r="62" spans="1:14">
      <c r="B62" s="58">
        <v>27</v>
      </c>
      <c r="C62" s="72"/>
      <c r="D62" s="78">
        <f>SUM(E62:G62)</f>
        <v>4756</v>
      </c>
      <c r="E62" s="59">
        <v>598</v>
      </c>
      <c r="F62" s="59">
        <v>2623</v>
      </c>
      <c r="G62" s="59">
        <v>1535</v>
      </c>
      <c r="H62" s="70">
        <f>IMDIV(E62,D62)*100</f>
        <v>12.573591253153902</v>
      </c>
      <c r="I62" s="70">
        <f>IMDIV(F62,D62)*100</f>
        <v>55.151387720773805</v>
      </c>
      <c r="J62" s="70">
        <f>IMDIV(G62,D62)*100</f>
        <v>32.275021026072295</v>
      </c>
      <c r="K62" s="70">
        <f>IMDIV(E62,F62)*100</f>
        <v>22.798322531452499</v>
      </c>
      <c r="L62" s="70">
        <f>IMDIV(G62,F62)*100</f>
        <v>58.520777735417497</v>
      </c>
      <c r="M62" s="70">
        <f>IMDIV(E62+G62,F62)*100</f>
        <v>81.319100266870009</v>
      </c>
      <c r="N62" s="70">
        <f>IMDIV(G62,E62)*100</f>
        <v>256.68896321070196</v>
      </c>
    </row>
    <row r="63" spans="1:14" ht="14.25" thickBot="1">
      <c r="A63" s="87" t="s">
        <v>85</v>
      </c>
      <c r="B63" s="87"/>
      <c r="C63" s="88"/>
      <c r="D63" s="74">
        <f>SUM(E63:G63)</f>
        <v>4523</v>
      </c>
      <c r="E63" s="60">
        <v>549</v>
      </c>
      <c r="F63" s="60">
        <v>2349</v>
      </c>
      <c r="G63" s="60">
        <v>1625</v>
      </c>
      <c r="H63" s="61">
        <f>IMDIV(E63,D63)*100</f>
        <v>12.137961529958</v>
      </c>
      <c r="I63" s="61">
        <f>IMDIV(F63,D63)*100</f>
        <v>51.934556710148108</v>
      </c>
      <c r="J63" s="61">
        <f>IMDIV(G63,D63)*100</f>
        <v>35.927481759893901</v>
      </c>
      <c r="K63" s="61">
        <f>IMDIV(E63,F63)*100</f>
        <v>23.371647509578501</v>
      </c>
      <c r="L63" s="61">
        <f>IMDIV(G63,F63)*100</f>
        <v>69.178373776074892</v>
      </c>
      <c r="M63" s="61">
        <f>IMDIV(E63+G63,F63)*100</f>
        <v>92.5500212856535</v>
      </c>
      <c r="N63" s="61">
        <f>IMDIV(G63,E63)*100</f>
        <v>295.99271402550096</v>
      </c>
    </row>
    <row r="64" spans="1:14">
      <c r="B64" s="58"/>
      <c r="C64" s="59"/>
      <c r="D64" s="59"/>
      <c r="E64" s="59"/>
      <c r="F64" s="59"/>
      <c r="G64" s="59"/>
      <c r="H64" s="65"/>
      <c r="I64" s="65"/>
      <c r="J64" s="65"/>
      <c r="K64" s="66"/>
      <c r="L64" s="66"/>
      <c r="M64" s="66"/>
      <c r="N64" s="66"/>
    </row>
    <row r="65" spans="1:14" ht="21.75" customHeight="1" thickBot="1">
      <c r="B65" s="64"/>
      <c r="I65" s="63" t="s">
        <v>68</v>
      </c>
    </row>
    <row r="66" spans="1:14">
      <c r="A66" s="81" t="s">
        <v>8</v>
      </c>
      <c r="B66" s="81"/>
      <c r="C66" s="82"/>
      <c r="D66" s="47"/>
      <c r="E66" s="47"/>
      <c r="F66" s="47"/>
      <c r="G66" s="47"/>
      <c r="H66" s="89" t="s">
        <v>58</v>
      </c>
      <c r="I66" s="90"/>
      <c r="J66" s="91"/>
      <c r="K66" s="48"/>
      <c r="L66" s="92" t="s">
        <v>59</v>
      </c>
      <c r="M66" s="92"/>
      <c r="N66" s="49"/>
    </row>
    <row r="67" spans="1:14">
      <c r="A67" s="83"/>
      <c r="B67" s="83"/>
      <c r="C67" s="84"/>
      <c r="D67" s="50" t="s">
        <v>0</v>
      </c>
      <c r="E67" s="50" t="s">
        <v>50</v>
      </c>
      <c r="F67" s="50" t="s">
        <v>51</v>
      </c>
      <c r="G67" s="50" t="s">
        <v>52</v>
      </c>
      <c r="H67" s="51" t="s">
        <v>50</v>
      </c>
      <c r="I67" s="51" t="s">
        <v>51</v>
      </c>
      <c r="J67" s="51" t="s">
        <v>52</v>
      </c>
      <c r="K67" s="52" t="s">
        <v>53</v>
      </c>
      <c r="L67" s="52" t="s">
        <v>54</v>
      </c>
      <c r="M67" s="52" t="s">
        <v>55</v>
      </c>
      <c r="N67" s="53" t="s">
        <v>56</v>
      </c>
    </row>
    <row r="68" spans="1:14">
      <c r="A68" s="54"/>
      <c r="B68" s="55"/>
      <c r="C68" s="56"/>
      <c r="D68" s="57" t="s">
        <v>57</v>
      </c>
      <c r="E68" s="57" t="s">
        <v>57</v>
      </c>
      <c r="F68" s="57" t="s">
        <v>57</v>
      </c>
      <c r="G68" s="57" t="s">
        <v>57</v>
      </c>
      <c r="H68" s="57" t="s">
        <v>77</v>
      </c>
      <c r="I68" s="57" t="s">
        <v>77</v>
      </c>
      <c r="J68" s="57" t="s">
        <v>77</v>
      </c>
      <c r="K68" s="57" t="s">
        <v>77</v>
      </c>
      <c r="L68" s="57" t="s">
        <v>77</v>
      </c>
      <c r="M68" s="57" t="s">
        <v>77</v>
      </c>
      <c r="N68" s="57" t="s">
        <v>77</v>
      </c>
    </row>
    <row r="69" spans="1:14">
      <c r="A69" s="85" t="s">
        <v>84</v>
      </c>
      <c r="B69" s="85"/>
      <c r="C69" s="86"/>
      <c r="D69" s="59">
        <v>1597</v>
      </c>
      <c r="E69" s="59">
        <v>197</v>
      </c>
      <c r="F69" s="59">
        <v>922</v>
      </c>
      <c r="G69" s="59">
        <v>478</v>
      </c>
      <c r="H69" s="70">
        <v>12.335629304946776</v>
      </c>
      <c r="I69" s="70">
        <v>57.733249843456477</v>
      </c>
      <c r="J69" s="70">
        <v>29.931120851596742</v>
      </c>
      <c r="K69" s="71">
        <v>21.366594360086768</v>
      </c>
      <c r="L69" s="71">
        <v>51.843817787418658</v>
      </c>
      <c r="M69" s="71">
        <v>73.210412147505423</v>
      </c>
      <c r="N69" s="71">
        <v>242.63959390862942</v>
      </c>
    </row>
    <row r="70" spans="1:14">
      <c r="B70" s="58">
        <v>27</v>
      </c>
      <c r="C70" s="72"/>
      <c r="D70" s="78">
        <f>SUM(E70:G70)</f>
        <v>1464</v>
      </c>
      <c r="E70" s="59">
        <v>153</v>
      </c>
      <c r="F70" s="59">
        <v>812</v>
      </c>
      <c r="G70" s="59">
        <v>499</v>
      </c>
      <c r="H70" s="70">
        <f>IMDIV(E70,D70)*100</f>
        <v>10.4508196721311</v>
      </c>
      <c r="I70" s="70">
        <f>IMDIV(F70,D70)*100</f>
        <v>55.464480874316905</v>
      </c>
      <c r="J70" s="70">
        <f>IMDIV(G70,D70)*100</f>
        <v>34.084699453551899</v>
      </c>
      <c r="K70" s="70">
        <f>IMDIV(E70,F70)*100</f>
        <v>18.842364532019701</v>
      </c>
      <c r="L70" s="70">
        <f>IMDIV(G70,F70)*100</f>
        <v>61.453201970443303</v>
      </c>
      <c r="M70" s="70">
        <f>IMDIV(E70+G70,F70)*100</f>
        <v>80.295566502463103</v>
      </c>
      <c r="N70" s="70">
        <f>IMDIV(G70,E70)*100</f>
        <v>326.143790849673</v>
      </c>
    </row>
    <row r="71" spans="1:14" ht="14.25" thickBot="1">
      <c r="A71" s="87" t="s">
        <v>85</v>
      </c>
      <c r="B71" s="87"/>
      <c r="C71" s="88"/>
      <c r="D71" s="74">
        <f>SUM(E71:G71)</f>
        <v>1363</v>
      </c>
      <c r="E71" s="60">
        <v>113</v>
      </c>
      <c r="F71" s="60">
        <v>722</v>
      </c>
      <c r="G71" s="60">
        <v>528</v>
      </c>
      <c r="H71" s="61">
        <f>IMDIV(E71,D71)*100</f>
        <v>8.2905355832721899</v>
      </c>
      <c r="I71" s="61">
        <f>IMDIV(F71,D71)*100</f>
        <v>52.971386647102001</v>
      </c>
      <c r="J71" s="61">
        <f>IMDIV(G71,D71)*100</f>
        <v>38.738077769625804</v>
      </c>
      <c r="K71" s="61">
        <f>IMDIV(E71,F71)*100</f>
        <v>15.6509695290859</v>
      </c>
      <c r="L71" s="61">
        <f>IMDIV(G71,F71)*100</f>
        <v>73.130193905817194</v>
      </c>
      <c r="M71" s="61">
        <f>IMDIV(E71+G71,F71)*100</f>
        <v>88.781163434902993</v>
      </c>
      <c r="N71" s="61">
        <f>IMDIV(G71,E71)*100</f>
        <v>467.25663716814199</v>
      </c>
    </row>
    <row r="72" spans="1:14">
      <c r="B72" s="58"/>
      <c r="C72" s="59"/>
      <c r="D72" s="59"/>
      <c r="E72" s="59"/>
      <c r="F72" s="59"/>
      <c r="G72" s="59"/>
      <c r="H72" s="70"/>
      <c r="I72" s="70"/>
      <c r="J72" s="70"/>
      <c r="K72" s="71"/>
      <c r="L72" s="71"/>
      <c r="M72" s="71"/>
      <c r="N72" s="71"/>
    </row>
    <row r="73" spans="1:14" ht="21.75" customHeight="1" thickBot="1">
      <c r="B73" s="45"/>
      <c r="I73" s="63" t="s">
        <v>71</v>
      </c>
    </row>
    <row r="74" spans="1:14">
      <c r="A74" s="81" t="s">
        <v>8</v>
      </c>
      <c r="B74" s="81"/>
      <c r="C74" s="82"/>
      <c r="D74" s="47"/>
      <c r="E74" s="47"/>
      <c r="F74" s="47"/>
      <c r="G74" s="47"/>
      <c r="H74" s="89" t="s">
        <v>58</v>
      </c>
      <c r="I74" s="90"/>
      <c r="J74" s="91"/>
      <c r="K74" s="48"/>
      <c r="L74" s="92" t="s">
        <v>59</v>
      </c>
      <c r="M74" s="92"/>
      <c r="N74" s="49"/>
    </row>
    <row r="75" spans="1:14">
      <c r="A75" s="83"/>
      <c r="B75" s="83"/>
      <c r="C75" s="84"/>
      <c r="D75" s="50" t="s">
        <v>0</v>
      </c>
      <c r="E75" s="50" t="s">
        <v>50</v>
      </c>
      <c r="F75" s="50" t="s">
        <v>51</v>
      </c>
      <c r="G75" s="50" t="s">
        <v>52</v>
      </c>
      <c r="H75" s="51" t="s">
        <v>50</v>
      </c>
      <c r="I75" s="51" t="s">
        <v>51</v>
      </c>
      <c r="J75" s="51" t="s">
        <v>52</v>
      </c>
      <c r="K75" s="52" t="s">
        <v>53</v>
      </c>
      <c r="L75" s="52" t="s">
        <v>54</v>
      </c>
      <c r="M75" s="52" t="s">
        <v>55</v>
      </c>
      <c r="N75" s="53" t="s">
        <v>56</v>
      </c>
    </row>
    <row r="76" spans="1:14">
      <c r="A76" s="54"/>
      <c r="B76" s="55"/>
      <c r="C76" s="56"/>
      <c r="D76" s="57" t="s">
        <v>57</v>
      </c>
      <c r="E76" s="57" t="s">
        <v>57</v>
      </c>
      <c r="F76" s="57" t="s">
        <v>57</v>
      </c>
      <c r="G76" s="57" t="s">
        <v>57</v>
      </c>
      <c r="H76" s="57" t="s">
        <v>77</v>
      </c>
      <c r="I76" s="57" t="s">
        <v>77</v>
      </c>
      <c r="J76" s="57" t="s">
        <v>77</v>
      </c>
      <c r="K76" s="57" t="s">
        <v>77</v>
      </c>
      <c r="L76" s="57" t="s">
        <v>77</v>
      </c>
      <c r="M76" s="57" t="s">
        <v>77</v>
      </c>
      <c r="N76" s="57" t="s">
        <v>77</v>
      </c>
    </row>
    <row r="77" spans="1:14">
      <c r="A77" s="85" t="s">
        <v>84</v>
      </c>
      <c r="B77" s="85"/>
      <c r="C77" s="86"/>
      <c r="D77" s="59">
        <v>2484</v>
      </c>
      <c r="E77" s="59">
        <v>362</v>
      </c>
      <c r="F77" s="59">
        <v>1426</v>
      </c>
      <c r="G77" s="59">
        <v>696</v>
      </c>
      <c r="H77" s="71">
        <v>14.573268921095009</v>
      </c>
      <c r="I77" s="71">
        <v>57.407407407407405</v>
      </c>
      <c r="J77" s="71">
        <v>28.019323671497588</v>
      </c>
      <c r="K77" s="71">
        <v>25.385694249649372</v>
      </c>
      <c r="L77" s="71">
        <v>48.807854137447407</v>
      </c>
      <c r="M77" s="71">
        <v>74.193548387096769</v>
      </c>
      <c r="N77" s="71">
        <v>192.26519337016575</v>
      </c>
    </row>
    <row r="78" spans="1:14">
      <c r="B78" s="58">
        <v>27</v>
      </c>
      <c r="C78" s="72"/>
      <c r="D78" s="78">
        <f>SUM(E78:G78)</f>
        <v>2337</v>
      </c>
      <c r="E78" s="59">
        <v>278</v>
      </c>
      <c r="F78" s="59">
        <v>1292</v>
      </c>
      <c r="G78" s="59">
        <v>767</v>
      </c>
      <c r="H78" s="71">
        <f>IMDIV(E78,D78)*100</f>
        <v>11.895592640136901</v>
      </c>
      <c r="I78" s="71">
        <f>IMDIV(F78,D78)*100</f>
        <v>55.284552845528502</v>
      </c>
      <c r="J78" s="71">
        <f>IMDIV(G78,D78)*100</f>
        <v>32.819854514334601</v>
      </c>
      <c r="K78" s="71">
        <f>IMDIV(E78,F78)*100</f>
        <v>21.517027863777098</v>
      </c>
      <c r="L78" s="71">
        <f>IMDIV(G78,F78)*100</f>
        <v>59.365325077399397</v>
      </c>
      <c r="M78" s="71">
        <f>IMDIV(E78+G78,F78)*100</f>
        <v>80.882352941176507</v>
      </c>
      <c r="N78" s="71">
        <f>IMDIV(G78,E78)*100</f>
        <v>275.89928057553999</v>
      </c>
    </row>
    <row r="79" spans="1:14" ht="14.25" thickBot="1">
      <c r="A79" s="87" t="s">
        <v>85</v>
      </c>
      <c r="B79" s="87"/>
      <c r="C79" s="88"/>
      <c r="D79" s="74">
        <f>SUM(E79:G79)</f>
        <v>2118</v>
      </c>
      <c r="E79" s="60">
        <v>223</v>
      </c>
      <c r="F79" s="60">
        <v>1120</v>
      </c>
      <c r="G79" s="60">
        <v>775</v>
      </c>
      <c r="H79" s="62">
        <f>IMDIV(E79,D79)*100</f>
        <v>10.5288007554297</v>
      </c>
      <c r="I79" s="62">
        <f>IMDIV(F79,D79)*100</f>
        <v>52.880075542965102</v>
      </c>
      <c r="J79" s="62">
        <f>IMDIV(G79,D79)*100</f>
        <v>36.591123701605298</v>
      </c>
      <c r="K79" s="62">
        <f>IMDIV(E79,F79)*100</f>
        <v>19.910714285714302</v>
      </c>
      <c r="L79" s="62">
        <f>IMDIV(G79,F79)*100</f>
        <v>69.196428571428598</v>
      </c>
      <c r="M79" s="62">
        <f>IMDIV(E79+G79,F79)*100</f>
        <v>89.10714285714289</v>
      </c>
      <c r="N79" s="62">
        <f>IMDIV(G79,E79)*100</f>
        <v>347.53363228699601</v>
      </c>
    </row>
    <row r="80" spans="1:14">
      <c r="B80" s="58"/>
      <c r="C80" s="59"/>
      <c r="D80" s="59"/>
      <c r="E80" s="59"/>
      <c r="F80" s="59"/>
      <c r="G80" s="59"/>
      <c r="H80" s="70"/>
      <c r="I80" s="70"/>
      <c r="J80" s="70"/>
      <c r="K80" s="71"/>
      <c r="L80" s="71"/>
      <c r="M80" s="71"/>
      <c r="N80" s="71"/>
    </row>
    <row r="81" spans="1:15" ht="21.75" customHeight="1" thickBot="1">
      <c r="B81" s="45"/>
      <c r="I81" s="63" t="s">
        <v>75</v>
      </c>
    </row>
    <row r="82" spans="1:15">
      <c r="A82" s="81" t="s">
        <v>8</v>
      </c>
      <c r="B82" s="81"/>
      <c r="C82" s="82"/>
      <c r="D82" s="47"/>
      <c r="E82" s="47"/>
      <c r="F82" s="47"/>
      <c r="G82" s="47"/>
      <c r="H82" s="89" t="s">
        <v>58</v>
      </c>
      <c r="I82" s="90"/>
      <c r="J82" s="91"/>
      <c r="K82" s="48"/>
      <c r="L82" s="92" t="s">
        <v>59</v>
      </c>
      <c r="M82" s="92"/>
      <c r="N82" s="49"/>
    </row>
    <row r="83" spans="1:15">
      <c r="A83" s="83"/>
      <c r="B83" s="83"/>
      <c r="C83" s="84"/>
      <c r="D83" s="50" t="s">
        <v>0</v>
      </c>
      <c r="E83" s="50" t="s">
        <v>50</v>
      </c>
      <c r="F83" s="50" t="s">
        <v>51</v>
      </c>
      <c r="G83" s="50" t="s">
        <v>52</v>
      </c>
      <c r="H83" s="51" t="s">
        <v>50</v>
      </c>
      <c r="I83" s="51" t="s">
        <v>51</v>
      </c>
      <c r="J83" s="51" t="s">
        <v>52</v>
      </c>
      <c r="K83" s="52" t="s">
        <v>53</v>
      </c>
      <c r="L83" s="52" t="s">
        <v>54</v>
      </c>
      <c r="M83" s="52" t="s">
        <v>55</v>
      </c>
      <c r="N83" s="53" t="s">
        <v>56</v>
      </c>
    </row>
    <row r="84" spans="1:15">
      <c r="A84" s="54"/>
      <c r="B84" s="55"/>
      <c r="C84" s="56"/>
      <c r="D84" s="57" t="s">
        <v>57</v>
      </c>
      <c r="E84" s="57" t="s">
        <v>57</v>
      </c>
      <c r="F84" s="57" t="s">
        <v>57</v>
      </c>
      <c r="G84" s="57" t="s">
        <v>57</v>
      </c>
      <c r="H84" s="57" t="s">
        <v>77</v>
      </c>
      <c r="I84" s="57" t="s">
        <v>77</v>
      </c>
      <c r="J84" s="57" t="s">
        <v>77</v>
      </c>
      <c r="K84" s="57" t="s">
        <v>77</v>
      </c>
      <c r="L84" s="57" t="s">
        <v>77</v>
      </c>
      <c r="M84" s="57" t="s">
        <v>77</v>
      </c>
      <c r="N84" s="57" t="s">
        <v>77</v>
      </c>
    </row>
    <row r="85" spans="1:15">
      <c r="A85" s="85" t="s">
        <v>84</v>
      </c>
      <c r="B85" s="85"/>
      <c r="C85" s="86"/>
      <c r="D85" s="59">
        <v>1555</v>
      </c>
      <c r="E85" s="59">
        <v>189</v>
      </c>
      <c r="F85" s="59">
        <v>904</v>
      </c>
      <c r="G85" s="59">
        <v>462</v>
      </c>
      <c r="H85" s="71">
        <v>12.154340836012862</v>
      </c>
      <c r="I85" s="71">
        <v>58.135048231511256</v>
      </c>
      <c r="J85" s="71">
        <v>29.710610932475884</v>
      </c>
      <c r="K85" s="71">
        <v>20.907079646017699</v>
      </c>
      <c r="L85" s="71">
        <v>51.106194690265482</v>
      </c>
      <c r="M85" s="71">
        <v>72.013274336283189</v>
      </c>
      <c r="N85" s="71">
        <v>244.44444444444446</v>
      </c>
      <c r="O85" s="44"/>
    </row>
    <row r="86" spans="1:15">
      <c r="B86" s="58">
        <v>27</v>
      </c>
      <c r="C86" s="72"/>
      <c r="D86" s="78">
        <f>SUM(E86:G86)</f>
        <v>1573</v>
      </c>
      <c r="E86" s="59">
        <v>206</v>
      </c>
      <c r="F86" s="59">
        <v>865</v>
      </c>
      <c r="G86" s="59">
        <v>502</v>
      </c>
      <c r="H86" s="71">
        <f>IMDIV(E86,D86)*100</f>
        <v>13.0959949141767</v>
      </c>
      <c r="I86" s="71">
        <f>IMDIV(F86,D86)*100</f>
        <v>54.990464081373204</v>
      </c>
      <c r="J86" s="71">
        <f>IMDIV(G86,D86)*100</f>
        <v>31.913541004450103</v>
      </c>
      <c r="K86" s="71">
        <f>IMDIV(E86,F86)*100</f>
        <v>23.815028901734099</v>
      </c>
      <c r="L86" s="71">
        <f>IMDIV(G86,F86)*100</f>
        <v>58.034682080924902</v>
      </c>
      <c r="M86" s="71">
        <f>IMDIV(E86+G86,F86)*100</f>
        <v>81.849710982658991</v>
      </c>
      <c r="N86" s="71">
        <f>IMDIV(G86,E86)*100</f>
        <v>243.68932038834902</v>
      </c>
      <c r="O86" s="44"/>
    </row>
    <row r="87" spans="1:15" ht="14.25" thickBot="1">
      <c r="A87" s="87" t="s">
        <v>85</v>
      </c>
      <c r="B87" s="87"/>
      <c r="C87" s="88"/>
      <c r="D87" s="74">
        <f>SUM(E87:G87)</f>
        <v>1520</v>
      </c>
      <c r="E87" s="60">
        <v>216</v>
      </c>
      <c r="F87" s="60">
        <v>749</v>
      </c>
      <c r="G87" s="60">
        <v>555</v>
      </c>
      <c r="H87" s="62">
        <f>IMDIV(E87,D87)*100</f>
        <v>14.210526315789501</v>
      </c>
      <c r="I87" s="62">
        <f>IMDIV(F87,D87)*100</f>
        <v>49.276315789473699</v>
      </c>
      <c r="J87" s="62">
        <f>IMDIV(G87,D87)*100</f>
        <v>36.5131578947368</v>
      </c>
      <c r="K87" s="62">
        <f>IMDIV(E87,F87)*100</f>
        <v>28.838451268357801</v>
      </c>
      <c r="L87" s="62">
        <f>IMDIV(G87,F87)*100</f>
        <v>74.098798397863803</v>
      </c>
      <c r="M87" s="62">
        <f>IMDIV(E87+G87,F87)*100</f>
        <v>102.937249666222</v>
      </c>
      <c r="N87" s="62">
        <f>IMDIV(G87,E87)*100</f>
        <v>256.944444444444</v>
      </c>
      <c r="O87" s="44"/>
    </row>
    <row r="88" spans="1:15">
      <c r="B88" s="58"/>
      <c r="C88" s="59"/>
      <c r="D88" s="59"/>
      <c r="E88" s="59"/>
      <c r="F88" s="59"/>
      <c r="G88" s="59"/>
      <c r="H88" s="70"/>
      <c r="I88" s="70"/>
      <c r="J88" s="70"/>
      <c r="K88" s="71"/>
      <c r="L88" s="71"/>
      <c r="M88" s="71"/>
      <c r="N88" s="71"/>
    </row>
    <row r="89" spans="1:15" ht="21.75" customHeight="1" thickBot="1">
      <c r="B89" s="45"/>
      <c r="I89" s="63" t="s">
        <v>76</v>
      </c>
    </row>
    <row r="90" spans="1:15">
      <c r="A90" s="81" t="s">
        <v>8</v>
      </c>
      <c r="B90" s="81"/>
      <c r="C90" s="82"/>
      <c r="D90" s="47"/>
      <c r="E90" s="47"/>
      <c r="F90" s="47"/>
      <c r="G90" s="47"/>
      <c r="H90" s="89" t="s">
        <v>58</v>
      </c>
      <c r="I90" s="90"/>
      <c r="J90" s="91"/>
      <c r="K90" s="48"/>
      <c r="L90" s="92" t="s">
        <v>59</v>
      </c>
      <c r="M90" s="92"/>
      <c r="N90" s="49"/>
    </row>
    <row r="91" spans="1:15">
      <c r="A91" s="83"/>
      <c r="B91" s="83"/>
      <c r="C91" s="84"/>
      <c r="D91" s="50" t="s">
        <v>0</v>
      </c>
      <c r="E91" s="50" t="s">
        <v>50</v>
      </c>
      <c r="F91" s="50" t="s">
        <v>51</v>
      </c>
      <c r="G91" s="50" t="s">
        <v>52</v>
      </c>
      <c r="H91" s="51" t="s">
        <v>50</v>
      </c>
      <c r="I91" s="51" t="s">
        <v>51</v>
      </c>
      <c r="J91" s="51" t="s">
        <v>52</v>
      </c>
      <c r="K91" s="52" t="s">
        <v>53</v>
      </c>
      <c r="L91" s="52" t="s">
        <v>54</v>
      </c>
      <c r="M91" s="52" t="s">
        <v>55</v>
      </c>
      <c r="N91" s="53" t="s">
        <v>56</v>
      </c>
    </row>
    <row r="92" spans="1:15">
      <c r="A92" s="54"/>
      <c r="B92" s="55"/>
      <c r="C92" s="56"/>
      <c r="D92" s="57" t="s">
        <v>57</v>
      </c>
      <c r="E92" s="57" t="s">
        <v>57</v>
      </c>
      <c r="F92" s="57" t="s">
        <v>57</v>
      </c>
      <c r="G92" s="57" t="s">
        <v>57</v>
      </c>
      <c r="H92" s="57" t="s">
        <v>77</v>
      </c>
      <c r="I92" s="57" t="s">
        <v>77</v>
      </c>
      <c r="J92" s="57" t="s">
        <v>77</v>
      </c>
      <c r="K92" s="57" t="s">
        <v>77</v>
      </c>
      <c r="L92" s="57" t="s">
        <v>77</v>
      </c>
      <c r="M92" s="57" t="s">
        <v>77</v>
      </c>
      <c r="N92" s="57" t="s">
        <v>77</v>
      </c>
    </row>
    <row r="93" spans="1:15">
      <c r="A93" s="85" t="s">
        <v>84</v>
      </c>
      <c r="B93" s="85"/>
      <c r="C93" s="86"/>
      <c r="D93" s="59">
        <v>2213</v>
      </c>
      <c r="E93" s="59">
        <v>276</v>
      </c>
      <c r="F93" s="59">
        <v>1300</v>
      </c>
      <c r="G93" s="59">
        <v>637</v>
      </c>
      <c r="H93" s="71">
        <v>12.471757794848621</v>
      </c>
      <c r="I93" s="71">
        <v>58.743786714866694</v>
      </c>
      <c r="J93" s="71">
        <v>28.784455490284682</v>
      </c>
      <c r="K93" s="71">
        <v>21.23076923076923</v>
      </c>
      <c r="L93" s="71">
        <v>49</v>
      </c>
      <c r="M93" s="71">
        <v>70.230769230769226</v>
      </c>
      <c r="N93" s="71">
        <v>230.79710144927535</v>
      </c>
    </row>
    <row r="94" spans="1:15">
      <c r="B94" s="58">
        <v>27</v>
      </c>
      <c r="C94" s="72"/>
      <c r="D94" s="78">
        <f>SUM(E94:G94)</f>
        <v>2053</v>
      </c>
      <c r="E94" s="59">
        <v>247</v>
      </c>
      <c r="F94" s="59">
        <v>1156</v>
      </c>
      <c r="G94" s="59">
        <v>650</v>
      </c>
      <c r="H94" s="71">
        <f>IMDIV(E94,D94)*100</f>
        <v>12.031173891865601</v>
      </c>
      <c r="I94" s="71">
        <f>IMDIV(F94,D94)*100</f>
        <v>56.307842182172394</v>
      </c>
      <c r="J94" s="71">
        <f>IMDIV(G94,D94)*100</f>
        <v>31.660983925962</v>
      </c>
      <c r="K94" s="71">
        <f>IMDIV(E94,F94)*100</f>
        <v>21.366782006920403</v>
      </c>
      <c r="L94" s="71">
        <f>IMDIV(G94,F94)*100</f>
        <v>56.228373702422097</v>
      </c>
      <c r="M94" s="71">
        <f>IMDIV(E94+G94,F94)*100</f>
        <v>77.595155709342606</v>
      </c>
      <c r="N94" s="71">
        <f>IMDIV(G94,E94)*100</f>
        <v>263.15789473684197</v>
      </c>
    </row>
    <row r="95" spans="1:15" ht="14.25" thickBot="1">
      <c r="A95" s="87" t="s">
        <v>85</v>
      </c>
      <c r="B95" s="87"/>
      <c r="C95" s="88"/>
      <c r="D95" s="74">
        <f>SUM(E95:G95)</f>
        <v>1965</v>
      </c>
      <c r="E95" s="60">
        <v>209</v>
      </c>
      <c r="F95" s="60">
        <v>1052</v>
      </c>
      <c r="G95" s="60">
        <v>704</v>
      </c>
      <c r="H95" s="62">
        <f>IMDIV(E95,D95)*100</f>
        <v>10.6361323155216</v>
      </c>
      <c r="I95" s="62">
        <f>IMDIV(F95,D95)*100</f>
        <v>53.536895674300297</v>
      </c>
      <c r="J95" s="62">
        <f>IMDIV(G95,D95)*100</f>
        <v>35.826972010178096</v>
      </c>
      <c r="K95" s="62">
        <f>IMDIV(E95,F95)*100</f>
        <v>19.8669201520913</v>
      </c>
      <c r="L95" s="62">
        <f>IMDIV(G95,F95)*100</f>
        <v>66.920152091254707</v>
      </c>
      <c r="M95" s="62">
        <f>IMDIV(E95+G95,F95)*100</f>
        <v>86.787072243346003</v>
      </c>
      <c r="N95" s="62">
        <f>IMDIV(G95,E95)*100</f>
        <v>336.84210526315803</v>
      </c>
    </row>
    <row r="96" spans="1:15">
      <c r="B96" s="58"/>
      <c r="C96" s="59"/>
      <c r="D96" s="59"/>
      <c r="E96" s="59"/>
      <c r="F96" s="59"/>
      <c r="G96" s="59"/>
      <c r="H96" s="70"/>
      <c r="I96" s="70"/>
      <c r="J96" s="70"/>
      <c r="K96" s="71"/>
      <c r="L96" s="71"/>
      <c r="M96" s="71"/>
      <c r="N96" s="71"/>
    </row>
    <row r="97" spans="1:15" ht="21.75" customHeight="1" thickBot="1">
      <c r="B97" s="45"/>
      <c r="C97" s="67"/>
      <c r="I97" s="63" t="s">
        <v>80</v>
      </c>
    </row>
    <row r="98" spans="1:15">
      <c r="A98" s="81" t="s">
        <v>8</v>
      </c>
      <c r="B98" s="81"/>
      <c r="C98" s="82"/>
      <c r="D98" s="47"/>
      <c r="E98" s="47"/>
      <c r="F98" s="47"/>
      <c r="G98" s="47"/>
      <c r="H98" s="89" t="s">
        <v>58</v>
      </c>
      <c r="I98" s="90"/>
      <c r="J98" s="91"/>
      <c r="K98" s="48"/>
      <c r="L98" s="92" t="s">
        <v>59</v>
      </c>
      <c r="M98" s="92"/>
      <c r="N98" s="49"/>
    </row>
    <row r="99" spans="1:15">
      <c r="A99" s="83"/>
      <c r="B99" s="83"/>
      <c r="C99" s="84"/>
      <c r="D99" s="50" t="s">
        <v>0</v>
      </c>
      <c r="E99" s="50" t="s">
        <v>50</v>
      </c>
      <c r="F99" s="50" t="s">
        <v>51</v>
      </c>
      <c r="G99" s="50" t="s">
        <v>52</v>
      </c>
      <c r="H99" s="51" t="s">
        <v>50</v>
      </c>
      <c r="I99" s="51" t="s">
        <v>51</v>
      </c>
      <c r="J99" s="51" t="s">
        <v>52</v>
      </c>
      <c r="K99" s="52" t="s">
        <v>53</v>
      </c>
      <c r="L99" s="52" t="s">
        <v>54</v>
      </c>
      <c r="M99" s="52" t="s">
        <v>55</v>
      </c>
      <c r="N99" s="53" t="s">
        <v>56</v>
      </c>
    </row>
    <row r="100" spans="1:15">
      <c r="A100" s="54"/>
      <c r="B100" s="55"/>
      <c r="C100" s="56"/>
      <c r="D100" s="57" t="s">
        <v>57</v>
      </c>
      <c r="E100" s="57" t="s">
        <v>57</v>
      </c>
      <c r="F100" s="57" t="s">
        <v>57</v>
      </c>
      <c r="G100" s="57" t="s">
        <v>57</v>
      </c>
      <c r="H100" s="57" t="s">
        <v>77</v>
      </c>
      <c r="I100" s="57" t="s">
        <v>77</v>
      </c>
      <c r="J100" s="57" t="s">
        <v>77</v>
      </c>
      <c r="K100" s="57" t="s">
        <v>77</v>
      </c>
      <c r="L100" s="57" t="s">
        <v>77</v>
      </c>
      <c r="M100" s="57" t="s">
        <v>77</v>
      </c>
      <c r="N100" s="57" t="s">
        <v>77</v>
      </c>
    </row>
    <row r="101" spans="1:15">
      <c r="A101" s="85" t="s">
        <v>84</v>
      </c>
      <c r="B101" s="85"/>
      <c r="C101" s="86"/>
      <c r="D101" s="59">
        <v>2757</v>
      </c>
      <c r="E101" s="59">
        <v>336</v>
      </c>
      <c r="F101" s="59">
        <v>1451</v>
      </c>
      <c r="G101" s="59">
        <v>970</v>
      </c>
      <c r="H101" s="71">
        <v>12.18715995647443</v>
      </c>
      <c r="I101" s="71">
        <v>52.629669931084507</v>
      </c>
      <c r="J101" s="71">
        <v>35.183170112441061</v>
      </c>
      <c r="K101" s="71">
        <v>23.156443831840111</v>
      </c>
      <c r="L101" s="71">
        <v>66.850447966919376</v>
      </c>
      <c r="M101" s="71">
        <v>90.006891798759483</v>
      </c>
      <c r="N101" s="71">
        <v>288.6904761904762</v>
      </c>
    </row>
    <row r="102" spans="1:15">
      <c r="B102" s="58">
        <v>27</v>
      </c>
      <c r="C102" s="72"/>
      <c r="D102" s="78">
        <f>SUM(E102:G102)</f>
        <v>2588</v>
      </c>
      <c r="E102" s="59">
        <v>284</v>
      </c>
      <c r="F102" s="59">
        <v>1325</v>
      </c>
      <c r="G102" s="59">
        <v>979</v>
      </c>
      <c r="H102" s="71">
        <f>IMDIV(E102,D102)*100</f>
        <v>10.973724884080401</v>
      </c>
      <c r="I102" s="71">
        <f>IMDIV(F102,D102)*100</f>
        <v>51.197836166924304</v>
      </c>
      <c r="J102" s="71">
        <f>IMDIV(G102,D102)*100</f>
        <v>37.828438948995405</v>
      </c>
      <c r="K102" s="71">
        <f>IMDIV(E102,F102)*100</f>
        <v>21.4339622641509</v>
      </c>
      <c r="L102" s="71">
        <f>IMDIV(G102,F102)*100</f>
        <v>73.886792452830193</v>
      </c>
      <c r="M102" s="71">
        <f>IMDIV(E102+G102,F102)*100</f>
        <v>95.320754716981099</v>
      </c>
      <c r="N102" s="71">
        <f>IMDIV(G102,E102)*100</f>
        <v>344.718309859155</v>
      </c>
      <c r="O102" s="79"/>
    </row>
    <row r="103" spans="1:15" ht="14.25" thickBot="1">
      <c r="A103" s="87" t="s">
        <v>85</v>
      </c>
      <c r="B103" s="87"/>
      <c r="C103" s="88"/>
      <c r="D103" s="74">
        <f>SUM(E103:G103)</f>
        <v>2418</v>
      </c>
      <c r="E103" s="60">
        <v>226</v>
      </c>
      <c r="F103" s="60">
        <v>1158</v>
      </c>
      <c r="G103" s="60">
        <v>1034</v>
      </c>
      <c r="H103" s="62">
        <f>IMDIV(E103,D103)*100</f>
        <v>9.3465674110835391</v>
      </c>
      <c r="I103" s="62">
        <f>IMDIV(F103,D103)*100</f>
        <v>47.890818858560799</v>
      </c>
      <c r="J103" s="62">
        <f>IMDIV(G103,D103)*100</f>
        <v>42.762613730355696</v>
      </c>
      <c r="K103" s="62">
        <f>IMDIV(E103,F103)*100</f>
        <v>19.516407599309201</v>
      </c>
      <c r="L103" s="62">
        <f>IMDIV(G103,F103)*100</f>
        <v>89.291882556131299</v>
      </c>
      <c r="M103" s="62">
        <f>IMDIV(E103+G103,F103)*100</f>
        <v>108.80829015544001</v>
      </c>
      <c r="N103" s="62">
        <f>IMDIV(G103,E103)*100</f>
        <v>457.52212389380497</v>
      </c>
    </row>
    <row r="104" spans="1:15">
      <c r="B104" s="58"/>
      <c r="C104" s="59"/>
      <c r="D104" s="59"/>
      <c r="E104" s="59"/>
      <c r="F104" s="59"/>
      <c r="G104" s="59"/>
      <c r="H104" s="70"/>
      <c r="I104" s="70"/>
      <c r="J104" s="70"/>
      <c r="K104" s="71"/>
      <c r="L104" s="71"/>
      <c r="M104" s="71"/>
      <c r="N104" s="71"/>
    </row>
    <row r="105" spans="1:15" ht="21.75" customHeight="1" thickBot="1">
      <c r="B105" s="45"/>
      <c r="I105" s="63" t="s">
        <v>74</v>
      </c>
    </row>
    <row r="106" spans="1:15">
      <c r="A106" s="81" t="s">
        <v>8</v>
      </c>
      <c r="B106" s="81"/>
      <c r="C106" s="82"/>
      <c r="D106" s="47"/>
      <c r="E106" s="47"/>
      <c r="F106" s="47"/>
      <c r="G106" s="47"/>
      <c r="H106" s="89" t="s">
        <v>58</v>
      </c>
      <c r="I106" s="90"/>
      <c r="J106" s="91"/>
      <c r="K106" s="48"/>
      <c r="L106" s="92" t="s">
        <v>59</v>
      </c>
      <c r="M106" s="92"/>
      <c r="N106" s="49"/>
    </row>
    <row r="107" spans="1:15">
      <c r="A107" s="83"/>
      <c r="B107" s="83"/>
      <c r="C107" s="84"/>
      <c r="D107" s="50" t="s">
        <v>0</v>
      </c>
      <c r="E107" s="50" t="s">
        <v>50</v>
      </c>
      <c r="F107" s="50" t="s">
        <v>51</v>
      </c>
      <c r="G107" s="50" t="s">
        <v>52</v>
      </c>
      <c r="H107" s="51" t="s">
        <v>50</v>
      </c>
      <c r="I107" s="51" t="s">
        <v>51</v>
      </c>
      <c r="J107" s="51" t="s">
        <v>52</v>
      </c>
      <c r="K107" s="52" t="s">
        <v>53</v>
      </c>
      <c r="L107" s="52" t="s">
        <v>54</v>
      </c>
      <c r="M107" s="52" t="s">
        <v>55</v>
      </c>
      <c r="N107" s="53" t="s">
        <v>56</v>
      </c>
    </row>
    <row r="108" spans="1:15">
      <c r="A108" s="54"/>
      <c r="B108" s="55"/>
      <c r="C108" s="56"/>
      <c r="D108" s="57" t="s">
        <v>57</v>
      </c>
      <c r="E108" s="57" t="s">
        <v>57</v>
      </c>
      <c r="F108" s="57" t="s">
        <v>57</v>
      </c>
      <c r="G108" s="57" t="s">
        <v>57</v>
      </c>
      <c r="H108" s="57" t="s">
        <v>77</v>
      </c>
      <c r="I108" s="57" t="s">
        <v>77</v>
      </c>
      <c r="J108" s="57" t="s">
        <v>77</v>
      </c>
      <c r="K108" s="57" t="s">
        <v>77</v>
      </c>
      <c r="L108" s="57" t="s">
        <v>77</v>
      </c>
      <c r="M108" s="57" t="s">
        <v>77</v>
      </c>
      <c r="N108" s="57" t="s">
        <v>77</v>
      </c>
    </row>
    <row r="109" spans="1:15">
      <c r="A109" s="85" t="s">
        <v>84</v>
      </c>
      <c r="B109" s="85"/>
      <c r="C109" s="86"/>
      <c r="D109" s="59">
        <v>1471</v>
      </c>
      <c r="E109" s="59">
        <v>152</v>
      </c>
      <c r="F109" s="59">
        <v>815</v>
      </c>
      <c r="G109" s="59">
        <v>504</v>
      </c>
      <c r="H109" s="71">
        <v>10.333106730115569</v>
      </c>
      <c r="I109" s="71">
        <v>55.404486743711757</v>
      </c>
      <c r="J109" s="71">
        <v>34.262406526172676</v>
      </c>
      <c r="K109" s="71">
        <v>18.650306748466257</v>
      </c>
      <c r="L109" s="71">
        <v>61.840490797546011</v>
      </c>
      <c r="M109" s="71">
        <v>80.490797546012274</v>
      </c>
      <c r="N109" s="71">
        <v>331.57894736842104</v>
      </c>
      <c r="O109" s="44"/>
    </row>
    <row r="110" spans="1:15">
      <c r="B110" s="58">
        <v>27</v>
      </c>
      <c r="C110" s="72"/>
      <c r="D110" s="78">
        <f>SUM(E110:G110)</f>
        <v>1355</v>
      </c>
      <c r="E110" s="59">
        <v>131</v>
      </c>
      <c r="F110" s="59">
        <v>714</v>
      </c>
      <c r="G110" s="59">
        <v>510</v>
      </c>
      <c r="H110" s="71">
        <f>IMDIV(E110,D110)*100</f>
        <v>9.6678966789667911</v>
      </c>
      <c r="I110" s="71">
        <f>IMDIV(F110,D110)*100</f>
        <v>52.693726937269403</v>
      </c>
      <c r="J110" s="71">
        <f>IMDIV(G110,D110)*100</f>
        <v>37.638376383763799</v>
      </c>
      <c r="K110" s="71">
        <f>IMDIV(E110,F110)*100</f>
        <v>18.3473389355742</v>
      </c>
      <c r="L110" s="71">
        <f>IMDIV(G110,F110)*100</f>
        <v>71.428571428571402</v>
      </c>
      <c r="M110" s="71">
        <f>IMDIV(E110+G110,F110)*100</f>
        <v>89.775910364145687</v>
      </c>
      <c r="N110" s="71">
        <f>IMDIV(G110,E110)*100</f>
        <v>389.312977099237</v>
      </c>
      <c r="O110" s="44"/>
    </row>
    <row r="111" spans="1:15" ht="14.25" thickBot="1">
      <c r="A111" s="87" t="s">
        <v>85</v>
      </c>
      <c r="B111" s="87"/>
      <c r="C111" s="88"/>
      <c r="D111" s="74">
        <f>SUM(E111:G111)</f>
        <v>1170</v>
      </c>
      <c r="E111" s="60">
        <v>107</v>
      </c>
      <c r="F111" s="60">
        <v>557</v>
      </c>
      <c r="G111" s="60">
        <v>506</v>
      </c>
      <c r="H111" s="62">
        <f>IMDIV(E111,D111)*100</f>
        <v>9.1452991452991412</v>
      </c>
      <c r="I111" s="62">
        <f>IMDIV(F111,D111)*100</f>
        <v>47.606837606837601</v>
      </c>
      <c r="J111" s="62">
        <f>IMDIV(G111,D111)*100</f>
        <v>43.247863247863201</v>
      </c>
      <c r="K111" s="62">
        <f>IMDIV(E111,F111)*100</f>
        <v>19.210053859964098</v>
      </c>
      <c r="L111" s="62">
        <f>IMDIV(G111,F111)*100</f>
        <v>90.8438061041293</v>
      </c>
      <c r="M111" s="62">
        <f>IMDIV(E111+G111,F111)*100</f>
        <v>110.05385996409301</v>
      </c>
      <c r="N111" s="62">
        <f>IMDIV(G111,E111)*100</f>
        <v>472.89719626168198</v>
      </c>
      <c r="O111" s="44"/>
    </row>
    <row r="112" spans="1:15">
      <c r="B112" s="58"/>
      <c r="C112" s="59"/>
      <c r="D112" s="59"/>
      <c r="E112" s="59"/>
      <c r="F112" s="59"/>
      <c r="G112" s="59"/>
      <c r="H112" s="70"/>
      <c r="I112" s="70"/>
      <c r="J112" s="70"/>
      <c r="K112" s="71"/>
      <c r="L112" s="71"/>
      <c r="M112" s="71"/>
      <c r="N112" s="71"/>
    </row>
    <row r="113" spans="1:15" ht="21.75" customHeight="1" thickBot="1">
      <c r="B113" s="45"/>
      <c r="I113" s="63" t="s">
        <v>73</v>
      </c>
    </row>
    <row r="114" spans="1:15">
      <c r="A114" s="81" t="s">
        <v>8</v>
      </c>
      <c r="B114" s="81"/>
      <c r="C114" s="82"/>
      <c r="D114" s="47"/>
      <c r="E114" s="47"/>
      <c r="F114" s="47"/>
      <c r="G114" s="47"/>
      <c r="H114" s="89" t="s">
        <v>58</v>
      </c>
      <c r="I114" s="90"/>
      <c r="J114" s="91"/>
      <c r="K114" s="48"/>
      <c r="L114" s="92" t="s">
        <v>59</v>
      </c>
      <c r="M114" s="92"/>
      <c r="N114" s="49"/>
    </row>
    <row r="115" spans="1:15">
      <c r="A115" s="83"/>
      <c r="B115" s="83"/>
      <c r="C115" s="84"/>
      <c r="D115" s="50" t="s">
        <v>0</v>
      </c>
      <c r="E115" s="50" t="s">
        <v>50</v>
      </c>
      <c r="F115" s="50" t="s">
        <v>51</v>
      </c>
      <c r="G115" s="50" t="s">
        <v>52</v>
      </c>
      <c r="H115" s="51" t="s">
        <v>50</v>
      </c>
      <c r="I115" s="51" t="s">
        <v>51</v>
      </c>
      <c r="J115" s="51" t="s">
        <v>52</v>
      </c>
      <c r="K115" s="52" t="s">
        <v>53</v>
      </c>
      <c r="L115" s="52" t="s">
        <v>54</v>
      </c>
      <c r="M115" s="52" t="s">
        <v>55</v>
      </c>
      <c r="N115" s="53" t="s">
        <v>56</v>
      </c>
    </row>
    <row r="116" spans="1:15">
      <c r="A116" s="54"/>
      <c r="B116" s="55"/>
      <c r="C116" s="56"/>
      <c r="D116" s="57" t="s">
        <v>57</v>
      </c>
      <c r="E116" s="57" t="s">
        <v>57</v>
      </c>
      <c r="F116" s="57" t="s">
        <v>57</v>
      </c>
      <c r="G116" s="57" t="s">
        <v>57</v>
      </c>
      <c r="H116" s="57" t="s">
        <v>77</v>
      </c>
      <c r="I116" s="57" t="s">
        <v>77</v>
      </c>
      <c r="J116" s="57" t="s">
        <v>77</v>
      </c>
      <c r="K116" s="57" t="s">
        <v>77</v>
      </c>
      <c r="L116" s="57" t="s">
        <v>77</v>
      </c>
      <c r="M116" s="57" t="s">
        <v>77</v>
      </c>
      <c r="N116" s="57" t="s">
        <v>77</v>
      </c>
    </row>
    <row r="117" spans="1:15">
      <c r="A117" s="85" t="s">
        <v>84</v>
      </c>
      <c r="B117" s="85"/>
      <c r="C117" s="86"/>
      <c r="D117" s="59">
        <v>2248</v>
      </c>
      <c r="E117" s="59">
        <v>255</v>
      </c>
      <c r="F117" s="59">
        <v>1257</v>
      </c>
      <c r="G117" s="59">
        <v>736</v>
      </c>
      <c r="H117" s="71">
        <v>11.343416370106761</v>
      </c>
      <c r="I117" s="71">
        <v>55.916370106761569</v>
      </c>
      <c r="J117" s="71">
        <v>32.740213523131672</v>
      </c>
      <c r="K117" s="71">
        <v>20.286396181384248</v>
      </c>
      <c r="L117" s="71">
        <v>58.552108194112975</v>
      </c>
      <c r="M117" s="71">
        <v>78.838504375497223</v>
      </c>
      <c r="N117" s="71">
        <v>288.62745098039215</v>
      </c>
    </row>
    <row r="118" spans="1:15">
      <c r="B118" s="58">
        <v>27</v>
      </c>
      <c r="C118" s="72"/>
      <c r="D118" s="78">
        <f>SUM(E118:G118)</f>
        <v>2096</v>
      </c>
      <c r="E118" s="59">
        <v>210</v>
      </c>
      <c r="F118" s="59">
        <v>1116</v>
      </c>
      <c r="G118" s="59">
        <v>770</v>
      </c>
      <c r="H118" s="71">
        <f>IMDIV(E118,D118)*100</f>
        <v>10.0190839694656</v>
      </c>
      <c r="I118" s="71">
        <f>IMDIV(F118,D118)*100</f>
        <v>53.244274809160295</v>
      </c>
      <c r="J118" s="71">
        <f>IMDIV(G118,D118)*100</f>
        <v>36.736641221374001</v>
      </c>
      <c r="K118" s="71">
        <f>IMDIV(E118,F118)*100</f>
        <v>18.8172043010753</v>
      </c>
      <c r="L118" s="71">
        <f>IMDIV(G118,F118)*100</f>
        <v>68.996415770609303</v>
      </c>
      <c r="M118" s="71">
        <f>IMDIV(E118+G118,F118)*100</f>
        <v>87.813620071684596</v>
      </c>
      <c r="N118" s="71">
        <f>IMDIV(G118,E118)*100</f>
        <v>366.66666666666703</v>
      </c>
      <c r="O118" s="79"/>
    </row>
    <row r="119" spans="1:15" ht="14.25" thickBot="1">
      <c r="A119" s="87" t="s">
        <v>85</v>
      </c>
      <c r="B119" s="87"/>
      <c r="C119" s="88"/>
      <c r="D119" s="74">
        <f>SUM(E119:G119)</f>
        <v>1877</v>
      </c>
      <c r="E119" s="60">
        <v>177</v>
      </c>
      <c r="F119" s="60">
        <v>941</v>
      </c>
      <c r="G119" s="60">
        <v>759</v>
      </c>
      <c r="H119" s="62">
        <f>IMDIV(E119,D119)*100</f>
        <v>9.4299413958444287</v>
      </c>
      <c r="I119" s="62">
        <f>IMDIV(F119,D119)*100</f>
        <v>50.133191262653199</v>
      </c>
      <c r="J119" s="62">
        <f>IMDIV(G119,D119)*100</f>
        <v>40.436867341502406</v>
      </c>
      <c r="K119" s="62">
        <f>IMDIV(E119,F119)*100</f>
        <v>18.809776833156199</v>
      </c>
      <c r="L119" s="62">
        <f>IMDIV(G119,F119)*100</f>
        <v>80.658873538788498</v>
      </c>
      <c r="M119" s="62">
        <f>IMDIV(E119+G119,F119)*100</f>
        <v>99.468650371944705</v>
      </c>
      <c r="N119" s="62">
        <f>IMDIV(G119,E119)*100</f>
        <v>428.813559322034</v>
      </c>
    </row>
    <row r="120" spans="1:15">
      <c r="B120" s="58"/>
      <c r="C120" s="59"/>
      <c r="D120" s="59"/>
      <c r="E120" s="59"/>
      <c r="F120" s="59"/>
      <c r="G120" s="59"/>
      <c r="H120" s="70"/>
      <c r="I120" s="70"/>
      <c r="J120" s="70"/>
      <c r="K120" s="71"/>
      <c r="L120" s="71"/>
      <c r="M120" s="71"/>
      <c r="N120" s="71"/>
    </row>
    <row r="121" spans="1:15" ht="21.75" customHeight="1" thickBot="1">
      <c r="B121" s="45"/>
      <c r="I121" s="63" t="s">
        <v>72</v>
      </c>
    </row>
    <row r="122" spans="1:15">
      <c r="A122" s="81" t="s">
        <v>8</v>
      </c>
      <c r="B122" s="81"/>
      <c r="C122" s="82"/>
      <c r="D122" s="47"/>
      <c r="E122" s="47"/>
      <c r="F122" s="47"/>
      <c r="G122" s="47"/>
      <c r="H122" s="89" t="s">
        <v>58</v>
      </c>
      <c r="I122" s="90"/>
      <c r="J122" s="91"/>
      <c r="K122" s="48"/>
      <c r="L122" s="92" t="s">
        <v>59</v>
      </c>
      <c r="M122" s="92"/>
      <c r="N122" s="49"/>
    </row>
    <row r="123" spans="1:15">
      <c r="A123" s="83"/>
      <c r="B123" s="83"/>
      <c r="C123" s="84"/>
      <c r="D123" s="50" t="s">
        <v>0</v>
      </c>
      <c r="E123" s="50" t="s">
        <v>50</v>
      </c>
      <c r="F123" s="50" t="s">
        <v>51</v>
      </c>
      <c r="G123" s="50" t="s">
        <v>52</v>
      </c>
      <c r="H123" s="51" t="s">
        <v>50</v>
      </c>
      <c r="I123" s="51" t="s">
        <v>51</v>
      </c>
      <c r="J123" s="51" t="s">
        <v>52</v>
      </c>
      <c r="K123" s="52" t="s">
        <v>53</v>
      </c>
      <c r="L123" s="52" t="s">
        <v>54</v>
      </c>
      <c r="M123" s="52" t="s">
        <v>55</v>
      </c>
      <c r="N123" s="53" t="s">
        <v>56</v>
      </c>
    </row>
    <row r="124" spans="1:15">
      <c r="A124" s="54"/>
      <c r="B124" s="55"/>
      <c r="C124" s="56"/>
      <c r="D124" s="57" t="s">
        <v>57</v>
      </c>
      <c r="E124" s="57" t="s">
        <v>57</v>
      </c>
      <c r="F124" s="57" t="s">
        <v>57</v>
      </c>
      <c r="G124" s="57" t="s">
        <v>57</v>
      </c>
      <c r="H124" s="57" t="s">
        <v>77</v>
      </c>
      <c r="I124" s="57" t="s">
        <v>77</v>
      </c>
      <c r="J124" s="57" t="s">
        <v>77</v>
      </c>
      <c r="K124" s="57" t="s">
        <v>77</v>
      </c>
      <c r="L124" s="57" t="s">
        <v>77</v>
      </c>
      <c r="M124" s="57" t="s">
        <v>77</v>
      </c>
      <c r="N124" s="57" t="s">
        <v>77</v>
      </c>
    </row>
    <row r="125" spans="1:15">
      <c r="A125" s="85" t="s">
        <v>84</v>
      </c>
      <c r="B125" s="85"/>
      <c r="C125" s="86"/>
      <c r="D125" s="59">
        <v>3048</v>
      </c>
      <c r="E125" s="59">
        <v>409</v>
      </c>
      <c r="F125" s="59">
        <v>1720</v>
      </c>
      <c r="G125" s="59">
        <v>919</v>
      </c>
      <c r="H125" s="71">
        <v>13.418635170603674</v>
      </c>
      <c r="I125" s="71">
        <v>56.430446194225723</v>
      </c>
      <c r="J125" s="71">
        <v>30.150918635170605</v>
      </c>
      <c r="K125" s="71">
        <v>23.779069767441861</v>
      </c>
      <c r="L125" s="71">
        <v>53.430232558139537</v>
      </c>
      <c r="M125" s="71">
        <v>77.20930232558139</v>
      </c>
      <c r="N125" s="71">
        <v>224.69437652811735</v>
      </c>
    </row>
    <row r="126" spans="1:15">
      <c r="B126" s="58">
        <v>27</v>
      </c>
      <c r="C126" s="72"/>
      <c r="D126" s="78">
        <f>SUM(E126:G126)</f>
        <v>2783</v>
      </c>
      <c r="E126" s="59">
        <v>317</v>
      </c>
      <c r="F126" s="59">
        <v>1517</v>
      </c>
      <c r="G126" s="59">
        <v>949</v>
      </c>
      <c r="H126" s="71">
        <f>IMDIV(E126,D126)*100</f>
        <v>11.390585698886101</v>
      </c>
      <c r="I126" s="71">
        <f>IMDIV(F126,D126)*100</f>
        <v>54.509522098454902</v>
      </c>
      <c r="J126" s="71">
        <f>IMDIV(G126,D126)*100</f>
        <v>34.099892202658999</v>
      </c>
      <c r="K126" s="80">
        <f>IMDIV(E126,F126)*100</f>
        <v>20.8965062623599</v>
      </c>
      <c r="L126" s="80">
        <f>IMDIV(G126,F126)*100</f>
        <v>62.557679630850402</v>
      </c>
      <c r="M126" s="80">
        <f>IMDIV(E126+G126,F126)*100</f>
        <v>83.454185893210294</v>
      </c>
      <c r="N126" s="80">
        <f>IMDIV(G126,E126)*100</f>
        <v>299.36908517350196</v>
      </c>
    </row>
    <row r="127" spans="1:15" ht="14.25" thickBot="1">
      <c r="A127" s="87" t="s">
        <v>85</v>
      </c>
      <c r="B127" s="87"/>
      <c r="C127" s="88"/>
      <c r="D127" s="74">
        <f>SUM(E127:G127)</f>
        <v>2582</v>
      </c>
      <c r="E127" s="60">
        <v>297</v>
      </c>
      <c r="F127" s="60">
        <v>1340</v>
      </c>
      <c r="G127" s="60">
        <v>945</v>
      </c>
      <c r="H127" s="62">
        <f>IMDIV(E127,D127)*100</f>
        <v>11.502711076684701</v>
      </c>
      <c r="I127" s="62">
        <f>IMDIV(F127,D127)*100</f>
        <v>51.897753679318406</v>
      </c>
      <c r="J127" s="62">
        <f>IMDIV(G127,D127)*100</f>
        <v>36.599535243996897</v>
      </c>
      <c r="K127" s="77">
        <f>IMDIV(E127,F127)*100</f>
        <v>22.164179104477601</v>
      </c>
      <c r="L127" s="77">
        <f>IMDIV(G127,F127)*100</f>
        <v>70.522388059701498</v>
      </c>
      <c r="M127" s="77">
        <f>IMDIV(E127+G127,F127)*100</f>
        <v>92.686567164179095</v>
      </c>
      <c r="N127" s="77">
        <f>IMDIV(G127,E127)*100</f>
        <v>318.18181818181802</v>
      </c>
    </row>
    <row r="128" spans="1:15">
      <c r="A128" s="44" t="s">
        <v>82</v>
      </c>
      <c r="B128" s="58"/>
      <c r="C128" s="59"/>
      <c r="D128" s="59"/>
      <c r="E128" s="59"/>
      <c r="F128" s="59"/>
      <c r="G128" s="59"/>
      <c r="H128" s="65"/>
      <c r="I128" s="65"/>
      <c r="J128" s="65"/>
      <c r="K128" s="66"/>
      <c r="L128" s="66"/>
      <c r="M128" s="66"/>
      <c r="N128" s="66"/>
    </row>
    <row r="129" spans="1:14">
      <c r="A129" s="59" t="s">
        <v>81</v>
      </c>
      <c r="B129" s="58"/>
      <c r="C129" s="59"/>
      <c r="D129" s="59"/>
      <c r="E129" s="59"/>
      <c r="F129" s="59"/>
      <c r="G129" s="59"/>
      <c r="H129" s="65"/>
      <c r="I129" s="65"/>
      <c r="J129" s="65"/>
      <c r="K129" s="66"/>
      <c r="L129" s="66"/>
      <c r="M129" s="66"/>
      <c r="N129" s="66"/>
    </row>
    <row r="130" spans="1:14">
      <c r="A130" s="68" t="s">
        <v>61</v>
      </c>
      <c r="B130" s="45"/>
    </row>
  </sheetData>
  <mergeCells count="80">
    <mergeCell ref="A127:C127"/>
    <mergeCell ref="A7:C7"/>
    <mergeCell ref="A15:C15"/>
    <mergeCell ref="A23:C23"/>
    <mergeCell ref="A31:C31"/>
    <mergeCell ref="A39:C39"/>
    <mergeCell ref="A125:C125"/>
    <mergeCell ref="A117:C117"/>
    <mergeCell ref="A109:C109"/>
    <mergeCell ref="A101:C101"/>
    <mergeCell ref="A93:C93"/>
    <mergeCell ref="A122:C123"/>
    <mergeCell ref="A114:C115"/>
    <mergeCell ref="A95:C95"/>
    <mergeCell ref="A103:C103"/>
    <mergeCell ref="A111:C111"/>
    <mergeCell ref="A119:C119"/>
    <mergeCell ref="H122:J122"/>
    <mergeCell ref="L122:M122"/>
    <mergeCell ref="H114:J114"/>
    <mergeCell ref="L114:M114"/>
    <mergeCell ref="H106:J106"/>
    <mergeCell ref="L106:M106"/>
    <mergeCell ref="H82:J82"/>
    <mergeCell ref="L82:M82"/>
    <mergeCell ref="H90:J90"/>
    <mergeCell ref="L90:M90"/>
    <mergeCell ref="H74:J74"/>
    <mergeCell ref="L74:M74"/>
    <mergeCell ref="H66:J66"/>
    <mergeCell ref="L66:M66"/>
    <mergeCell ref="H98:J98"/>
    <mergeCell ref="L98:M98"/>
    <mergeCell ref="H34:J34"/>
    <mergeCell ref="L34:M34"/>
    <mergeCell ref="H58:J58"/>
    <mergeCell ref="L58:M58"/>
    <mergeCell ref="H42:J42"/>
    <mergeCell ref="L42:M42"/>
    <mergeCell ref="H50:J50"/>
    <mergeCell ref="L50:M50"/>
    <mergeCell ref="H18:J18"/>
    <mergeCell ref="L18:M18"/>
    <mergeCell ref="H26:J26"/>
    <mergeCell ref="L26:M26"/>
    <mergeCell ref="H2:J2"/>
    <mergeCell ref="L2:M2"/>
    <mergeCell ref="H10:J10"/>
    <mergeCell ref="L10:M10"/>
    <mergeCell ref="A2:C3"/>
    <mergeCell ref="A10:C11"/>
    <mergeCell ref="A18:C19"/>
    <mergeCell ref="A26:C27"/>
    <mergeCell ref="A106:C107"/>
    <mergeCell ref="A34:C35"/>
    <mergeCell ref="A58:C59"/>
    <mergeCell ref="A66:C67"/>
    <mergeCell ref="A13:C13"/>
    <mergeCell ref="A69:C69"/>
    <mergeCell ref="A61:C61"/>
    <mergeCell ref="A37:C37"/>
    <mergeCell ref="A29:C29"/>
    <mergeCell ref="A21:C21"/>
    <mergeCell ref="A5:C5"/>
    <mergeCell ref="A85:C85"/>
    <mergeCell ref="A42:C43"/>
    <mergeCell ref="A50:C51"/>
    <mergeCell ref="A74:C75"/>
    <mergeCell ref="A98:C99"/>
    <mergeCell ref="A82:C83"/>
    <mergeCell ref="A90:C91"/>
    <mergeCell ref="A53:C53"/>
    <mergeCell ref="A45:C45"/>
    <mergeCell ref="A77:C77"/>
    <mergeCell ref="A47:C47"/>
    <mergeCell ref="A55:C55"/>
    <mergeCell ref="A63:C63"/>
    <mergeCell ref="A71:C71"/>
    <mergeCell ref="A79:C79"/>
    <mergeCell ref="A87:C8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rowBreaks count="2" manualBreakCount="2">
    <brk id="47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75" workbookViewId="0">
      <pane xSplit="5" ySplit="3" topLeftCell="F4" activePane="bottomRight" state="frozen"/>
      <selection activeCell="G31" sqref="G31"/>
      <selection pane="topRight" activeCell="G31" sqref="G31"/>
      <selection pane="bottomLeft" activeCell="G31" sqref="G31"/>
      <selection pane="bottomRight" activeCell="G31" sqref="G31"/>
    </sheetView>
  </sheetViews>
  <sheetFormatPr defaultRowHeight="15.75" customHeight="1"/>
  <cols>
    <col min="1" max="1" width="3.125" style="2" customWidth="1"/>
    <col min="2" max="2" width="5" style="2" customWidth="1"/>
    <col min="3" max="3" width="4.25" style="2" customWidth="1"/>
    <col min="4" max="4" width="10.5" style="1" customWidth="1"/>
    <col min="5" max="5" width="2.625" style="2" customWidth="1"/>
    <col min="6" max="6" width="8.625" style="2" customWidth="1"/>
    <col min="7" max="7" width="2.625" style="2" customWidth="1"/>
    <col min="8" max="10" width="9.875" style="2" customWidth="1"/>
    <col min="11" max="11" width="16.5" style="5" customWidth="1"/>
    <col min="12" max="12" width="11.625" style="6" customWidth="1"/>
    <col min="13" max="15" width="15.625" style="7" customWidth="1"/>
    <col min="16" max="16" width="21.875" style="2" customWidth="1"/>
    <col min="17" max="16384" width="9" style="2"/>
  </cols>
  <sheetData>
    <row r="1" spans="1:16" ht="23.25" customHeight="1" thickBot="1">
      <c r="A1" s="2">
        <v>9</v>
      </c>
      <c r="B1" s="2" t="s">
        <v>3</v>
      </c>
    </row>
    <row r="2" spans="1:16" ht="15.75" customHeight="1">
      <c r="A2" s="8"/>
      <c r="B2" s="109" t="s">
        <v>8</v>
      </c>
      <c r="C2" s="110"/>
      <c r="D2" s="113" t="s">
        <v>13</v>
      </c>
      <c r="E2" s="9"/>
      <c r="F2" s="109" t="s">
        <v>4</v>
      </c>
      <c r="G2" s="10"/>
      <c r="H2" s="11"/>
      <c r="I2" s="12" t="s">
        <v>5</v>
      </c>
      <c r="J2" s="13"/>
      <c r="K2" s="104" t="s">
        <v>6</v>
      </c>
      <c r="L2" s="106" t="s">
        <v>7</v>
      </c>
      <c r="M2" s="14" t="s">
        <v>20</v>
      </c>
      <c r="N2" s="14" t="s">
        <v>22</v>
      </c>
      <c r="O2" s="14" t="s">
        <v>24</v>
      </c>
      <c r="P2" s="99" t="s">
        <v>25</v>
      </c>
    </row>
    <row r="3" spans="1:16" ht="15.75" customHeight="1">
      <c r="A3" s="15"/>
      <c r="B3" s="111"/>
      <c r="C3" s="112"/>
      <c r="D3" s="114"/>
      <c r="E3" s="16"/>
      <c r="F3" s="111"/>
      <c r="G3" s="17"/>
      <c r="H3" s="18" t="s">
        <v>0</v>
      </c>
      <c r="I3" s="18" t="s">
        <v>1</v>
      </c>
      <c r="J3" s="18" t="s">
        <v>2</v>
      </c>
      <c r="K3" s="105"/>
      <c r="L3" s="107"/>
      <c r="M3" s="19" t="s">
        <v>21</v>
      </c>
      <c r="N3" s="19" t="s">
        <v>23</v>
      </c>
      <c r="O3" s="19" t="s">
        <v>44</v>
      </c>
      <c r="P3" s="108"/>
    </row>
    <row r="4" spans="1:16" ht="13.5" customHeight="1">
      <c r="B4" s="96" t="s">
        <v>9</v>
      </c>
      <c r="C4" s="115" t="s">
        <v>10</v>
      </c>
      <c r="D4" s="1" t="s">
        <v>14</v>
      </c>
      <c r="F4" s="20">
        <v>8579</v>
      </c>
      <c r="G4" s="20"/>
      <c r="H4" s="20">
        <f>SUM(I4:J4)</f>
        <v>44583</v>
      </c>
      <c r="I4" s="21">
        <v>21848</v>
      </c>
      <c r="J4" s="21">
        <v>22735</v>
      </c>
      <c r="K4" s="5">
        <f t="shared" ref="K4:K43" si="0">H4/F4</f>
        <v>5.1967595290826436</v>
      </c>
      <c r="M4" s="7">
        <v>100</v>
      </c>
      <c r="N4" s="7">
        <f t="shared" ref="N4:N63" si="1">I4/J4*100</f>
        <v>96.098526500989664</v>
      </c>
      <c r="O4" s="7">
        <v>230.8</v>
      </c>
      <c r="P4" s="2" t="s">
        <v>26</v>
      </c>
    </row>
    <row r="5" spans="1:16" ht="13.5" customHeight="1">
      <c r="B5" s="96"/>
      <c r="C5" s="95"/>
      <c r="D5" s="1" t="s">
        <v>15</v>
      </c>
      <c r="F5" s="20">
        <v>2500</v>
      </c>
      <c r="G5" s="20"/>
      <c r="H5" s="20">
        <f t="shared" ref="H5:H68" si="2">SUM(I5:J5)</f>
        <v>12749</v>
      </c>
      <c r="I5" s="21">
        <v>6314</v>
      </c>
      <c r="J5" s="21">
        <v>6435</v>
      </c>
      <c r="K5" s="5">
        <f t="shared" si="0"/>
        <v>5.0995999999999997</v>
      </c>
      <c r="M5" s="7">
        <v>100</v>
      </c>
      <c r="N5" s="7">
        <f t="shared" si="1"/>
        <v>98.119658119658112</v>
      </c>
      <c r="P5" s="2" t="s">
        <v>78</v>
      </c>
    </row>
    <row r="6" spans="1:16" ht="13.5" customHeight="1">
      <c r="B6" s="96"/>
      <c r="C6" s="95"/>
      <c r="D6" s="1" t="s">
        <v>17</v>
      </c>
      <c r="F6" s="20">
        <v>1228</v>
      </c>
      <c r="G6" s="20"/>
      <c r="H6" s="20">
        <f t="shared" si="2"/>
        <v>6044</v>
      </c>
      <c r="I6" s="21">
        <v>3027</v>
      </c>
      <c r="J6" s="21">
        <v>3017</v>
      </c>
      <c r="K6" s="5">
        <f t="shared" si="0"/>
        <v>4.9218241042345277</v>
      </c>
      <c r="M6" s="7">
        <v>100</v>
      </c>
      <c r="N6" s="7">
        <f t="shared" si="1"/>
        <v>100.33145508783561</v>
      </c>
      <c r="P6" s="2" t="s">
        <v>78</v>
      </c>
    </row>
    <row r="7" spans="1:16" ht="13.5" customHeight="1">
      <c r="B7" s="96"/>
      <c r="C7" s="95"/>
      <c r="D7" s="1" t="s">
        <v>16</v>
      </c>
      <c r="F7" s="20">
        <v>2418</v>
      </c>
      <c r="G7" s="20"/>
      <c r="H7" s="20">
        <f t="shared" si="2"/>
        <v>12329</v>
      </c>
      <c r="I7" s="21">
        <v>6313</v>
      </c>
      <c r="J7" s="21">
        <v>6016</v>
      </c>
      <c r="K7" s="5">
        <f t="shared" si="0"/>
        <v>5.0988420181968568</v>
      </c>
      <c r="M7" s="7">
        <v>100</v>
      </c>
      <c r="N7" s="7">
        <f t="shared" si="1"/>
        <v>104.93683510638299</v>
      </c>
      <c r="P7" s="2" t="s">
        <v>78</v>
      </c>
    </row>
    <row r="8" spans="1:16" ht="13.5" customHeight="1">
      <c r="B8" s="96"/>
      <c r="C8" s="95">
        <v>14</v>
      </c>
      <c r="D8" s="1" t="s">
        <v>14</v>
      </c>
      <c r="F8" s="20">
        <v>8800</v>
      </c>
      <c r="G8" s="20"/>
      <c r="H8" s="20">
        <f t="shared" si="2"/>
        <v>46374</v>
      </c>
      <c r="I8" s="21">
        <v>22839</v>
      </c>
      <c r="J8" s="21">
        <v>23535</v>
      </c>
      <c r="K8" s="5">
        <f t="shared" si="0"/>
        <v>5.2697727272727271</v>
      </c>
      <c r="L8" s="6">
        <f t="shared" ref="L8:L23" si="3">H8-H4</f>
        <v>1791</v>
      </c>
      <c r="M8" s="7">
        <f>H8/H4*100</f>
        <v>104.01722629701904</v>
      </c>
      <c r="N8" s="7">
        <f t="shared" si="1"/>
        <v>97.042702358189928</v>
      </c>
      <c r="O8" s="7">
        <v>240.1</v>
      </c>
      <c r="P8" s="2" t="s">
        <v>27</v>
      </c>
    </row>
    <row r="9" spans="1:16" ht="13.5" customHeight="1">
      <c r="B9" s="96"/>
      <c r="C9" s="95"/>
      <c r="D9" s="1" t="s">
        <v>15</v>
      </c>
      <c r="F9" s="20">
        <v>2591</v>
      </c>
      <c r="G9" s="20"/>
      <c r="H9" s="20">
        <f t="shared" si="2"/>
        <v>13102</v>
      </c>
      <c r="I9" s="21">
        <v>6570</v>
      </c>
      <c r="J9" s="21">
        <v>6532</v>
      </c>
      <c r="K9" s="5">
        <f t="shared" si="0"/>
        <v>5.0567348514087227</v>
      </c>
      <c r="L9" s="6">
        <f t="shared" si="3"/>
        <v>353</v>
      </c>
      <c r="M9" s="7">
        <f>H9/H5*100</f>
        <v>102.76884461526394</v>
      </c>
      <c r="N9" s="7">
        <f t="shared" si="1"/>
        <v>100.58175137783221</v>
      </c>
      <c r="P9" s="2" t="s">
        <v>78</v>
      </c>
    </row>
    <row r="10" spans="1:16" ht="13.5" customHeight="1">
      <c r="B10" s="96"/>
      <c r="C10" s="95"/>
      <c r="D10" s="1" t="s">
        <v>17</v>
      </c>
      <c r="F10" s="20">
        <v>1224</v>
      </c>
      <c r="G10" s="20"/>
      <c r="H10" s="20">
        <f t="shared" si="2"/>
        <v>5892</v>
      </c>
      <c r="I10" s="21">
        <v>2966</v>
      </c>
      <c r="J10" s="21">
        <v>2926</v>
      </c>
      <c r="K10" s="5">
        <f t="shared" si="0"/>
        <v>4.8137254901960782</v>
      </c>
      <c r="L10" s="6">
        <f t="shared" si="3"/>
        <v>-152</v>
      </c>
      <c r="M10" s="7">
        <f>H10/H6*100</f>
        <v>97.485109199205823</v>
      </c>
      <c r="N10" s="7">
        <f t="shared" si="1"/>
        <v>101.36705399863295</v>
      </c>
      <c r="P10" s="2" t="s">
        <v>78</v>
      </c>
    </row>
    <row r="11" spans="1:16" ht="13.5" customHeight="1">
      <c r="B11" s="96"/>
      <c r="C11" s="95"/>
      <c r="D11" s="1" t="s">
        <v>16</v>
      </c>
      <c r="F11" s="20">
        <v>2453</v>
      </c>
      <c r="G11" s="20"/>
      <c r="H11" s="20">
        <f t="shared" si="2"/>
        <v>12240</v>
      </c>
      <c r="I11" s="21">
        <v>6195</v>
      </c>
      <c r="J11" s="21">
        <v>6045</v>
      </c>
      <c r="K11" s="5">
        <f t="shared" si="0"/>
        <v>4.9898083978801466</v>
      </c>
      <c r="L11" s="6">
        <f t="shared" si="3"/>
        <v>-89</v>
      </c>
      <c r="M11" s="7">
        <f>H11/H7*100</f>
        <v>99.278124746532569</v>
      </c>
      <c r="N11" s="7">
        <f t="shared" si="1"/>
        <v>102.48138957816377</v>
      </c>
      <c r="P11" s="2" t="s">
        <v>78</v>
      </c>
    </row>
    <row r="12" spans="1:16" ht="13.5" customHeight="1">
      <c r="B12" s="96" t="s">
        <v>11</v>
      </c>
      <c r="C12" s="95" t="s">
        <v>12</v>
      </c>
      <c r="D12" s="1" t="s">
        <v>14</v>
      </c>
      <c r="F12" s="20">
        <v>9180</v>
      </c>
      <c r="G12" s="20"/>
      <c r="H12" s="20">
        <f t="shared" si="2"/>
        <v>49871</v>
      </c>
      <c r="I12" s="21">
        <v>24545</v>
      </c>
      <c r="J12" s="21">
        <v>25326</v>
      </c>
      <c r="K12" s="5">
        <f t="shared" si="0"/>
        <v>5.4325708061002178</v>
      </c>
      <c r="L12" s="6">
        <f t="shared" si="3"/>
        <v>3497</v>
      </c>
      <c r="M12" s="7">
        <f>H12/H4*100</f>
        <v>111.86102325998699</v>
      </c>
      <c r="N12" s="7">
        <f t="shared" si="1"/>
        <v>96.916212587854375</v>
      </c>
      <c r="O12" s="7">
        <v>258.2</v>
      </c>
      <c r="P12" s="2" t="s">
        <v>28</v>
      </c>
    </row>
    <row r="13" spans="1:16" ht="13.5" customHeight="1">
      <c r="B13" s="96"/>
      <c r="C13" s="95"/>
      <c r="D13" s="1" t="s">
        <v>15</v>
      </c>
      <c r="F13" s="20">
        <v>2646</v>
      </c>
      <c r="G13" s="20"/>
      <c r="H13" s="20">
        <f t="shared" si="2"/>
        <v>13946</v>
      </c>
      <c r="I13" s="21">
        <v>6980</v>
      </c>
      <c r="J13" s="21">
        <v>6966</v>
      </c>
      <c r="K13" s="5">
        <f t="shared" si="0"/>
        <v>5.2705971277399852</v>
      </c>
      <c r="L13" s="6">
        <f t="shared" si="3"/>
        <v>844</v>
      </c>
      <c r="M13" s="7">
        <f>H13/H5*100</f>
        <v>109.38897168405366</v>
      </c>
      <c r="N13" s="7">
        <f t="shared" si="1"/>
        <v>100.20097616996841</v>
      </c>
      <c r="P13" s="2" t="s">
        <v>78</v>
      </c>
    </row>
    <row r="14" spans="1:16" ht="13.5" customHeight="1">
      <c r="B14" s="96"/>
      <c r="C14" s="95"/>
      <c r="D14" s="1" t="s">
        <v>17</v>
      </c>
      <c r="F14" s="20">
        <v>1246</v>
      </c>
      <c r="G14" s="20"/>
      <c r="H14" s="20">
        <f t="shared" si="2"/>
        <v>6256</v>
      </c>
      <c r="I14" s="21">
        <v>3191</v>
      </c>
      <c r="J14" s="21">
        <v>3065</v>
      </c>
      <c r="K14" s="5">
        <f t="shared" si="0"/>
        <v>5.0208667736757624</v>
      </c>
      <c r="L14" s="6">
        <f t="shared" si="3"/>
        <v>364</v>
      </c>
      <c r="M14" s="7">
        <f>H14/H6*100</f>
        <v>103.50761085373925</v>
      </c>
      <c r="N14" s="7">
        <f t="shared" si="1"/>
        <v>104.11092985318106</v>
      </c>
      <c r="P14" s="2" t="s">
        <v>78</v>
      </c>
    </row>
    <row r="15" spans="1:16" ht="13.5" customHeight="1">
      <c r="B15" s="96"/>
      <c r="C15" s="95"/>
      <c r="D15" s="1" t="s">
        <v>16</v>
      </c>
      <c r="F15" s="20">
        <v>2521</v>
      </c>
      <c r="G15" s="20"/>
      <c r="H15" s="20">
        <f t="shared" si="2"/>
        <v>12993</v>
      </c>
      <c r="I15" s="21">
        <v>6542</v>
      </c>
      <c r="J15" s="21">
        <v>6451</v>
      </c>
      <c r="K15" s="5">
        <f t="shared" si="0"/>
        <v>5.1539071796905986</v>
      </c>
      <c r="L15" s="6">
        <f t="shared" si="3"/>
        <v>753</v>
      </c>
      <c r="M15" s="7">
        <f>H15/H7*100</f>
        <v>105.38567604834131</v>
      </c>
      <c r="N15" s="7">
        <f t="shared" si="1"/>
        <v>101.41063401023098</v>
      </c>
      <c r="P15" s="2" t="s">
        <v>78</v>
      </c>
    </row>
    <row r="16" spans="1:16" ht="13.5" customHeight="1">
      <c r="B16" s="96"/>
      <c r="C16" s="95">
        <v>10</v>
      </c>
      <c r="D16" s="1" t="s">
        <v>14</v>
      </c>
      <c r="F16" s="20">
        <v>9469</v>
      </c>
      <c r="G16" s="20"/>
      <c r="H16" s="20">
        <f t="shared" si="2"/>
        <v>50966</v>
      </c>
      <c r="I16" s="21">
        <v>24783</v>
      </c>
      <c r="J16" s="21">
        <v>26183</v>
      </c>
      <c r="K16" s="5">
        <f t="shared" si="0"/>
        <v>5.3824057450628366</v>
      </c>
      <c r="L16" s="6">
        <f t="shared" si="3"/>
        <v>1095</v>
      </c>
      <c r="M16" s="7">
        <f>H16/H4*100</f>
        <v>114.31711638965525</v>
      </c>
      <c r="N16" s="7">
        <f t="shared" si="1"/>
        <v>94.653019134552949</v>
      </c>
      <c r="O16" s="7">
        <v>263.89999999999998</v>
      </c>
      <c r="P16" s="2" t="s">
        <v>29</v>
      </c>
    </row>
    <row r="17" spans="2:16" ht="13.5" customHeight="1">
      <c r="B17" s="96"/>
      <c r="C17" s="95"/>
      <c r="D17" s="1" t="s">
        <v>15</v>
      </c>
      <c r="F17" s="20">
        <v>2658</v>
      </c>
      <c r="G17" s="20"/>
      <c r="H17" s="20">
        <f t="shared" si="2"/>
        <v>14103</v>
      </c>
      <c r="I17" s="21">
        <v>6964</v>
      </c>
      <c r="J17" s="21">
        <v>7139</v>
      </c>
      <c r="K17" s="5">
        <f t="shared" si="0"/>
        <v>5.3058690744920991</v>
      </c>
      <c r="L17" s="6">
        <f t="shared" si="3"/>
        <v>157</v>
      </c>
      <c r="M17" s="7">
        <f>H17/H5*100</f>
        <v>110.62044081888776</v>
      </c>
      <c r="N17" s="7">
        <f t="shared" si="1"/>
        <v>97.548676285194006</v>
      </c>
      <c r="P17" s="2" t="s">
        <v>78</v>
      </c>
    </row>
    <row r="18" spans="2:16" ht="13.5" customHeight="1">
      <c r="B18" s="96"/>
      <c r="C18" s="95"/>
      <c r="D18" s="1" t="s">
        <v>17</v>
      </c>
      <c r="F18" s="20">
        <v>1256</v>
      </c>
      <c r="G18" s="20"/>
      <c r="H18" s="20">
        <f t="shared" si="2"/>
        <v>6316</v>
      </c>
      <c r="I18" s="21">
        <v>3161</v>
      </c>
      <c r="J18" s="21">
        <v>3155</v>
      </c>
      <c r="K18" s="5">
        <f t="shared" si="0"/>
        <v>5.0286624203821653</v>
      </c>
      <c r="L18" s="6">
        <f t="shared" si="3"/>
        <v>60</v>
      </c>
      <c r="M18" s="7">
        <f>H18/H6*100</f>
        <v>104.50033090668431</v>
      </c>
      <c r="N18" s="7">
        <f t="shared" si="1"/>
        <v>100.19017432646594</v>
      </c>
      <c r="P18" s="2" t="s">
        <v>78</v>
      </c>
    </row>
    <row r="19" spans="2:16" ht="13.5" customHeight="1">
      <c r="B19" s="96"/>
      <c r="C19" s="95"/>
      <c r="D19" s="1" t="s">
        <v>16</v>
      </c>
      <c r="F19" s="20">
        <v>2579</v>
      </c>
      <c r="G19" s="20"/>
      <c r="H19" s="20">
        <f t="shared" si="2"/>
        <v>13441</v>
      </c>
      <c r="I19" s="21">
        <v>6712</v>
      </c>
      <c r="J19" s="21">
        <v>6729</v>
      </c>
      <c r="K19" s="5">
        <f t="shared" si="0"/>
        <v>5.2117099651027532</v>
      </c>
      <c r="L19" s="6">
        <f t="shared" si="3"/>
        <v>448</v>
      </c>
      <c r="M19" s="7">
        <f>H19/H7*100</f>
        <v>109.01938518939087</v>
      </c>
      <c r="N19" s="7">
        <f t="shared" si="1"/>
        <v>99.747362163768756</v>
      </c>
      <c r="P19" s="2" t="s">
        <v>78</v>
      </c>
    </row>
    <row r="20" spans="2:16" ht="13.5" customHeight="1">
      <c r="B20" s="96"/>
      <c r="C20" s="95">
        <v>15</v>
      </c>
      <c r="D20" s="1" t="s">
        <v>14</v>
      </c>
      <c r="F20" s="20">
        <v>9410</v>
      </c>
      <c r="G20" s="20"/>
      <c r="H20" s="20">
        <f t="shared" si="2"/>
        <v>49866</v>
      </c>
      <c r="I20" s="21">
        <v>24349</v>
      </c>
      <c r="J20" s="21">
        <v>25517</v>
      </c>
      <c r="K20" s="5">
        <f t="shared" si="0"/>
        <v>5.299256110520723</v>
      </c>
      <c r="L20" s="6">
        <f t="shared" si="3"/>
        <v>-1100</v>
      </c>
      <c r="M20" s="7">
        <f>H20/H4*100</f>
        <v>111.84980822286521</v>
      </c>
      <c r="N20" s="7">
        <f t="shared" si="1"/>
        <v>95.422659403534894</v>
      </c>
      <c r="O20" s="7">
        <v>258.2</v>
      </c>
      <c r="P20" s="2" t="s">
        <v>30</v>
      </c>
    </row>
    <row r="21" spans="2:16" ht="13.5" customHeight="1">
      <c r="B21" s="96"/>
      <c r="C21" s="95"/>
      <c r="D21" s="1" t="s">
        <v>15</v>
      </c>
      <c r="F21" s="20">
        <v>2607</v>
      </c>
      <c r="G21" s="20"/>
      <c r="H21" s="20">
        <f t="shared" si="2"/>
        <v>13835</v>
      </c>
      <c r="I21" s="21">
        <v>6807</v>
      </c>
      <c r="J21" s="21">
        <v>7028</v>
      </c>
      <c r="K21" s="5">
        <f t="shared" si="0"/>
        <v>5.3068661296509401</v>
      </c>
      <c r="L21" s="6">
        <f t="shared" si="3"/>
        <v>-268</v>
      </c>
      <c r="M21" s="7">
        <f>H21/H5*100</f>
        <v>108.51831516197348</v>
      </c>
      <c r="N21" s="7">
        <f t="shared" si="1"/>
        <v>96.855435401252137</v>
      </c>
      <c r="P21" s="2" t="s">
        <v>78</v>
      </c>
    </row>
    <row r="22" spans="2:16" ht="13.5" customHeight="1">
      <c r="B22" s="96"/>
      <c r="C22" s="95"/>
      <c r="D22" s="1" t="s">
        <v>17</v>
      </c>
      <c r="F22" s="20">
        <v>1227</v>
      </c>
      <c r="G22" s="20"/>
      <c r="H22" s="20">
        <f t="shared" si="2"/>
        <v>6258</v>
      </c>
      <c r="I22" s="21">
        <v>3080</v>
      </c>
      <c r="J22" s="21">
        <v>3178</v>
      </c>
      <c r="K22" s="5">
        <f t="shared" si="0"/>
        <v>5.1002444987775064</v>
      </c>
      <c r="L22" s="6">
        <f t="shared" si="3"/>
        <v>-58</v>
      </c>
      <c r="M22" s="7">
        <f>H22/H6*100</f>
        <v>103.54070152217074</v>
      </c>
      <c r="N22" s="7">
        <f t="shared" si="1"/>
        <v>96.916299559471369</v>
      </c>
      <c r="P22" s="2" t="s">
        <v>78</v>
      </c>
    </row>
    <row r="23" spans="2:16" ht="13.5" customHeight="1">
      <c r="B23" s="96"/>
      <c r="C23" s="95"/>
      <c r="D23" s="1" t="s">
        <v>16</v>
      </c>
      <c r="F23" s="20">
        <v>2545</v>
      </c>
      <c r="G23" s="20"/>
      <c r="H23" s="20">
        <f t="shared" si="2"/>
        <v>13567</v>
      </c>
      <c r="I23" s="21">
        <v>6734</v>
      </c>
      <c r="J23" s="21">
        <v>6833</v>
      </c>
      <c r="K23" s="5">
        <f t="shared" si="0"/>
        <v>5.3308447937131627</v>
      </c>
      <c r="L23" s="6">
        <f t="shared" si="3"/>
        <v>126</v>
      </c>
      <c r="M23" s="7">
        <f>H23/H7*100</f>
        <v>110.04136588531107</v>
      </c>
      <c r="N23" s="7">
        <f t="shared" si="1"/>
        <v>98.551148836528611</v>
      </c>
      <c r="P23" s="2" t="s">
        <v>78</v>
      </c>
    </row>
    <row r="24" spans="2:16" ht="13.5" customHeight="1">
      <c r="B24" s="96"/>
      <c r="C24" s="95">
        <v>22</v>
      </c>
      <c r="D24" s="1" t="s">
        <v>14</v>
      </c>
      <c r="F24" s="20">
        <v>11913</v>
      </c>
      <c r="G24" s="20"/>
      <c r="H24" s="20">
        <f t="shared" si="2"/>
        <v>62548</v>
      </c>
      <c r="I24" s="21">
        <v>29732</v>
      </c>
      <c r="J24" s="21">
        <v>32816</v>
      </c>
      <c r="K24" s="5">
        <f t="shared" si="0"/>
        <v>5.2503987240829346</v>
      </c>
      <c r="L24" s="6">
        <f t="shared" ref="L24:L87" si="4">H24-H20</f>
        <v>12682</v>
      </c>
      <c r="M24" s="7">
        <f>H24/H4*100</f>
        <v>140.29562837852993</v>
      </c>
      <c r="N24" s="7">
        <f t="shared" si="1"/>
        <v>90.602145294978058</v>
      </c>
      <c r="O24" s="7">
        <v>323.8</v>
      </c>
      <c r="P24" s="2" t="s">
        <v>31</v>
      </c>
    </row>
    <row r="25" spans="2:16" ht="13.5" customHeight="1">
      <c r="B25" s="96"/>
      <c r="C25" s="95"/>
      <c r="D25" s="1" t="s">
        <v>15</v>
      </c>
      <c r="F25" s="20">
        <v>3249</v>
      </c>
      <c r="G25" s="20"/>
      <c r="H25" s="20">
        <f t="shared" si="2"/>
        <v>17364</v>
      </c>
      <c r="I25" s="21">
        <v>8329</v>
      </c>
      <c r="J25" s="21">
        <v>9035</v>
      </c>
      <c r="K25" s="5">
        <f t="shared" si="0"/>
        <v>5.3444136657433052</v>
      </c>
      <c r="L25" s="6">
        <f t="shared" si="4"/>
        <v>3529</v>
      </c>
      <c r="M25" s="7">
        <f>H25/H5*100</f>
        <v>136.19891756216174</v>
      </c>
      <c r="N25" s="7">
        <f t="shared" si="1"/>
        <v>92.18594355285002</v>
      </c>
      <c r="P25" s="2" t="s">
        <v>78</v>
      </c>
    </row>
    <row r="26" spans="2:16" ht="13.5" customHeight="1">
      <c r="B26" s="96"/>
      <c r="C26" s="95"/>
      <c r="D26" s="1" t="s">
        <v>17</v>
      </c>
      <c r="F26" s="20">
        <v>1478</v>
      </c>
      <c r="G26" s="20"/>
      <c r="H26" s="20">
        <f t="shared" si="2"/>
        <v>7758</v>
      </c>
      <c r="I26" s="21">
        <v>3741</v>
      </c>
      <c r="J26" s="21">
        <v>4017</v>
      </c>
      <c r="K26" s="5">
        <f t="shared" si="0"/>
        <v>5.2489851150202975</v>
      </c>
      <c r="L26" s="6">
        <f t="shared" si="4"/>
        <v>1500</v>
      </c>
      <c r="M26" s="7">
        <f>H26/H6*100</f>
        <v>128.3587028457975</v>
      </c>
      <c r="N26" s="7">
        <f t="shared" si="1"/>
        <v>93.129200896191193</v>
      </c>
      <c r="P26" s="2" t="s">
        <v>78</v>
      </c>
    </row>
    <row r="27" spans="2:16" ht="13.5" customHeight="1">
      <c r="B27" s="96"/>
      <c r="C27" s="95"/>
      <c r="D27" s="1" t="s">
        <v>16</v>
      </c>
      <c r="F27" s="20">
        <v>3235</v>
      </c>
      <c r="G27" s="20"/>
      <c r="H27" s="20">
        <f t="shared" si="2"/>
        <v>16979</v>
      </c>
      <c r="I27" s="21">
        <v>8153</v>
      </c>
      <c r="J27" s="21">
        <v>8826</v>
      </c>
      <c r="K27" s="5">
        <f t="shared" si="0"/>
        <v>5.2485316846986088</v>
      </c>
      <c r="L27" s="6">
        <f t="shared" si="4"/>
        <v>3412</v>
      </c>
      <c r="M27" s="7">
        <f>H27/H7*100</f>
        <v>137.71595425419741</v>
      </c>
      <c r="N27" s="7">
        <f t="shared" si="1"/>
        <v>92.374801722184458</v>
      </c>
      <c r="P27" s="2" t="s">
        <v>78</v>
      </c>
    </row>
    <row r="28" spans="2:16" ht="13.5" customHeight="1">
      <c r="B28" s="96"/>
      <c r="C28" s="95">
        <v>25</v>
      </c>
      <c r="D28" s="1" t="s">
        <v>14</v>
      </c>
      <c r="F28" s="20">
        <v>11809</v>
      </c>
      <c r="G28" s="20"/>
      <c r="H28" s="20">
        <f t="shared" si="2"/>
        <v>61645</v>
      </c>
      <c r="I28" s="21">
        <v>29542</v>
      </c>
      <c r="J28" s="21">
        <v>32103</v>
      </c>
      <c r="K28" s="5">
        <f t="shared" si="0"/>
        <v>5.2201710559742569</v>
      </c>
      <c r="L28" s="6">
        <f t="shared" si="4"/>
        <v>-903</v>
      </c>
      <c r="M28" s="7">
        <f>H28/H4*100</f>
        <v>138.27019267433775</v>
      </c>
      <c r="N28" s="7">
        <f t="shared" si="1"/>
        <v>92.022552409432151</v>
      </c>
      <c r="O28" s="7">
        <v>319.2</v>
      </c>
      <c r="P28" s="2" t="s">
        <v>32</v>
      </c>
    </row>
    <row r="29" spans="2:16" ht="13.5" customHeight="1">
      <c r="B29" s="96"/>
      <c r="C29" s="95"/>
      <c r="D29" s="1" t="s">
        <v>15</v>
      </c>
      <c r="F29" s="20">
        <v>3169</v>
      </c>
      <c r="G29" s="20"/>
      <c r="H29" s="20">
        <f t="shared" si="2"/>
        <v>16839</v>
      </c>
      <c r="I29" s="21">
        <v>8259</v>
      </c>
      <c r="J29" s="21">
        <v>8580</v>
      </c>
      <c r="K29" s="5">
        <f t="shared" si="0"/>
        <v>5.3136636162827386</v>
      </c>
      <c r="L29" s="6">
        <f t="shared" si="4"/>
        <v>-525</v>
      </c>
      <c r="M29" s="7">
        <f>H29/H5*100</f>
        <v>132.0809475252961</v>
      </c>
      <c r="N29" s="7">
        <f t="shared" si="1"/>
        <v>96.258741258741253</v>
      </c>
      <c r="P29" s="2" t="s">
        <v>78</v>
      </c>
    </row>
    <row r="30" spans="2:16" ht="13.5" customHeight="1">
      <c r="B30" s="96"/>
      <c r="C30" s="95"/>
      <c r="D30" s="1" t="s">
        <v>17</v>
      </c>
      <c r="F30" s="20">
        <v>1445</v>
      </c>
      <c r="G30" s="20"/>
      <c r="H30" s="20">
        <f t="shared" si="2"/>
        <v>7676</v>
      </c>
      <c r="I30" s="21">
        <v>3737</v>
      </c>
      <c r="J30" s="21">
        <v>3939</v>
      </c>
      <c r="K30" s="5">
        <f t="shared" si="0"/>
        <v>5.3121107266435983</v>
      </c>
      <c r="L30" s="6">
        <f t="shared" si="4"/>
        <v>-82</v>
      </c>
      <c r="M30" s="7">
        <f>H30/H6*100</f>
        <v>127.00198544010588</v>
      </c>
      <c r="N30" s="7">
        <f t="shared" si="1"/>
        <v>94.871794871794862</v>
      </c>
      <c r="P30" s="2" t="s">
        <v>78</v>
      </c>
    </row>
    <row r="31" spans="2:16" ht="13.5" customHeight="1">
      <c r="B31" s="96"/>
      <c r="C31" s="95"/>
      <c r="D31" s="1" t="s">
        <v>16</v>
      </c>
      <c r="F31" s="20">
        <v>3207</v>
      </c>
      <c r="G31" s="20"/>
      <c r="H31" s="20">
        <f t="shared" si="2"/>
        <v>16871</v>
      </c>
      <c r="I31" s="21">
        <v>8269</v>
      </c>
      <c r="J31" s="21">
        <v>8602</v>
      </c>
      <c r="K31" s="5">
        <f t="shared" si="0"/>
        <v>5.2606797630183975</v>
      </c>
      <c r="L31" s="6">
        <f t="shared" si="4"/>
        <v>-108</v>
      </c>
      <c r="M31" s="7">
        <f>H31/H7*100</f>
        <v>136.83997080055155</v>
      </c>
      <c r="N31" s="7">
        <f t="shared" si="1"/>
        <v>96.12880725412694</v>
      </c>
      <c r="P31" s="2" t="s">
        <v>78</v>
      </c>
    </row>
    <row r="32" spans="2:16" ht="13.5" customHeight="1">
      <c r="B32" s="96"/>
      <c r="C32" s="95">
        <v>30</v>
      </c>
      <c r="D32" s="1" t="s">
        <v>14</v>
      </c>
      <c r="F32" s="20">
        <v>11823</v>
      </c>
      <c r="G32" s="20"/>
      <c r="H32" s="20">
        <f t="shared" si="2"/>
        <v>59207</v>
      </c>
      <c r="I32" s="21">
        <v>28219</v>
      </c>
      <c r="J32" s="21">
        <v>30988</v>
      </c>
      <c r="K32" s="5">
        <f t="shared" si="0"/>
        <v>5.0077814429501819</v>
      </c>
      <c r="L32" s="6">
        <f t="shared" si="4"/>
        <v>-2438</v>
      </c>
      <c r="M32" s="7">
        <f>H32/H4*100</f>
        <v>132.80174057376129</v>
      </c>
      <c r="N32" s="7">
        <f t="shared" si="1"/>
        <v>91.064282948238031</v>
      </c>
      <c r="O32" s="7">
        <v>306.5</v>
      </c>
      <c r="P32" s="2" t="s">
        <v>33</v>
      </c>
    </row>
    <row r="33" spans="2:16" ht="13.5" customHeight="1">
      <c r="B33" s="96"/>
      <c r="C33" s="95"/>
      <c r="D33" s="1" t="s">
        <v>15</v>
      </c>
      <c r="F33" s="20">
        <v>3221</v>
      </c>
      <c r="G33" s="20"/>
      <c r="H33" s="20">
        <f t="shared" si="2"/>
        <v>16578</v>
      </c>
      <c r="I33" s="21">
        <v>8062</v>
      </c>
      <c r="J33" s="21">
        <v>8516</v>
      </c>
      <c r="K33" s="5">
        <f t="shared" si="0"/>
        <v>5.1468488047190313</v>
      </c>
      <c r="L33" s="6">
        <f t="shared" si="4"/>
        <v>-261</v>
      </c>
      <c r="M33" s="7">
        <f>H33/H5*100</f>
        <v>130.03372813554003</v>
      </c>
      <c r="N33" s="7">
        <f t="shared" si="1"/>
        <v>94.668858619069979</v>
      </c>
      <c r="P33" s="2" t="s">
        <v>78</v>
      </c>
    </row>
    <row r="34" spans="2:16" ht="13.5" customHeight="1">
      <c r="B34" s="96"/>
      <c r="C34" s="95"/>
      <c r="D34" s="1" t="s">
        <v>17</v>
      </c>
      <c r="F34" s="20">
        <v>1448</v>
      </c>
      <c r="G34" s="20"/>
      <c r="H34" s="20">
        <f t="shared" si="2"/>
        <v>7365</v>
      </c>
      <c r="I34" s="21">
        <v>3555</v>
      </c>
      <c r="J34" s="21">
        <v>3810</v>
      </c>
      <c r="K34" s="5">
        <f t="shared" si="0"/>
        <v>5.0863259668508292</v>
      </c>
      <c r="L34" s="6">
        <f t="shared" si="4"/>
        <v>-311</v>
      </c>
      <c r="M34" s="7">
        <f>H34/H6*100</f>
        <v>121.85638649900727</v>
      </c>
      <c r="N34" s="7">
        <f t="shared" si="1"/>
        <v>93.30708661417323</v>
      </c>
      <c r="P34" s="2" t="s">
        <v>78</v>
      </c>
    </row>
    <row r="35" spans="2:16" ht="13.5" customHeight="1">
      <c r="B35" s="96"/>
      <c r="C35" s="95"/>
      <c r="D35" s="1" t="s">
        <v>16</v>
      </c>
      <c r="F35" s="20">
        <v>3180</v>
      </c>
      <c r="G35" s="20"/>
      <c r="H35" s="20">
        <f t="shared" si="2"/>
        <v>15808</v>
      </c>
      <c r="I35" s="21">
        <v>7718</v>
      </c>
      <c r="J35" s="21">
        <v>8090</v>
      </c>
      <c r="K35" s="5">
        <f t="shared" si="0"/>
        <v>4.9710691823899369</v>
      </c>
      <c r="L35" s="6">
        <f t="shared" si="4"/>
        <v>-1063</v>
      </c>
      <c r="M35" s="7">
        <f>H35/H7*100</f>
        <v>128.21802254846298</v>
      </c>
      <c r="N35" s="7">
        <f t="shared" si="1"/>
        <v>95.401730531520386</v>
      </c>
      <c r="P35" s="2" t="s">
        <v>78</v>
      </c>
    </row>
    <row r="36" spans="2:16" ht="13.5" customHeight="1">
      <c r="B36" s="96"/>
      <c r="C36" s="95">
        <v>35</v>
      </c>
      <c r="D36" s="1" t="s">
        <v>14</v>
      </c>
      <c r="F36" s="20">
        <v>12222</v>
      </c>
      <c r="G36" s="20"/>
      <c r="H36" s="20">
        <f t="shared" si="2"/>
        <v>56829</v>
      </c>
      <c r="I36" s="21">
        <v>26889</v>
      </c>
      <c r="J36" s="21">
        <v>29940</v>
      </c>
      <c r="K36" s="5">
        <f t="shared" si="0"/>
        <v>4.6497299950908202</v>
      </c>
      <c r="L36" s="6">
        <f t="shared" si="4"/>
        <v>-2378</v>
      </c>
      <c r="M36" s="7">
        <f>H36/H4*100</f>
        <v>127.46786891864612</v>
      </c>
      <c r="N36" s="7">
        <f t="shared" si="1"/>
        <v>89.809619238476955</v>
      </c>
      <c r="O36" s="7">
        <v>294.2</v>
      </c>
      <c r="P36" s="2" t="s">
        <v>34</v>
      </c>
    </row>
    <row r="37" spans="2:16" ht="13.5" customHeight="1">
      <c r="B37" s="96"/>
      <c r="C37" s="95"/>
      <c r="D37" s="1" t="s">
        <v>15</v>
      </c>
      <c r="F37" s="20">
        <v>3300</v>
      </c>
      <c r="G37" s="20"/>
      <c r="H37" s="20">
        <f t="shared" si="2"/>
        <v>15972</v>
      </c>
      <c r="I37" s="21">
        <v>7720</v>
      </c>
      <c r="J37" s="21">
        <v>8252</v>
      </c>
      <c r="K37" s="5">
        <f t="shared" si="0"/>
        <v>4.84</v>
      </c>
      <c r="L37" s="6">
        <f t="shared" si="4"/>
        <v>-606</v>
      </c>
      <c r="M37" s="7">
        <f>H37/H5*100</f>
        <v>125.28041415012943</v>
      </c>
      <c r="N37" s="7">
        <f t="shared" si="1"/>
        <v>93.553078041686859</v>
      </c>
      <c r="P37" s="2" t="s">
        <v>78</v>
      </c>
    </row>
    <row r="38" spans="2:16" ht="13.5" customHeight="1">
      <c r="B38" s="96"/>
      <c r="C38" s="95"/>
      <c r="D38" s="1" t="s">
        <v>17</v>
      </c>
      <c r="F38" s="20">
        <v>1459</v>
      </c>
      <c r="G38" s="20"/>
      <c r="H38" s="20">
        <f t="shared" si="2"/>
        <v>6962</v>
      </c>
      <c r="I38" s="21">
        <v>3389</v>
      </c>
      <c r="J38" s="21">
        <v>3573</v>
      </c>
      <c r="K38" s="5">
        <f t="shared" si="0"/>
        <v>4.7717614804660728</v>
      </c>
      <c r="L38" s="6">
        <f t="shared" si="4"/>
        <v>-403</v>
      </c>
      <c r="M38" s="7">
        <f>H38/H6*100</f>
        <v>115.18861681005956</v>
      </c>
      <c r="N38" s="7">
        <f t="shared" si="1"/>
        <v>94.850265883011474</v>
      </c>
      <c r="P38" s="2" t="s">
        <v>78</v>
      </c>
    </row>
    <row r="39" spans="2:16" ht="13.5" customHeight="1">
      <c r="B39" s="96"/>
      <c r="C39" s="95"/>
      <c r="D39" s="1" t="s">
        <v>16</v>
      </c>
      <c r="F39" s="20">
        <v>3233</v>
      </c>
      <c r="G39" s="20"/>
      <c r="H39" s="20">
        <f t="shared" si="2"/>
        <v>14969</v>
      </c>
      <c r="I39" s="21">
        <v>7378</v>
      </c>
      <c r="J39" s="21">
        <v>7591</v>
      </c>
      <c r="K39" s="5">
        <f t="shared" si="0"/>
        <v>4.630064955150015</v>
      </c>
      <c r="L39" s="6">
        <f t="shared" si="4"/>
        <v>-839</v>
      </c>
      <c r="M39" s="7">
        <f>H39/H7*100</f>
        <v>121.41292886689918</v>
      </c>
      <c r="N39" s="7">
        <f t="shared" si="1"/>
        <v>97.194045580292453</v>
      </c>
      <c r="P39" s="2" t="s">
        <v>78</v>
      </c>
    </row>
    <row r="40" spans="2:16" ht="13.5" customHeight="1">
      <c r="B40" s="96"/>
      <c r="C40" s="95">
        <v>40</v>
      </c>
      <c r="D40" s="1" t="s">
        <v>14</v>
      </c>
      <c r="F40" s="20">
        <v>12959</v>
      </c>
      <c r="G40" s="20"/>
      <c r="H40" s="20">
        <f t="shared" si="2"/>
        <v>55149</v>
      </c>
      <c r="I40" s="21">
        <v>26162</v>
      </c>
      <c r="J40" s="21">
        <v>28987</v>
      </c>
      <c r="K40" s="5">
        <f t="shared" si="0"/>
        <v>4.2556524423180804</v>
      </c>
      <c r="L40" s="6">
        <f t="shared" si="4"/>
        <v>-1680</v>
      </c>
      <c r="M40" s="7">
        <f>H40/H4*100</f>
        <v>123.69961644573044</v>
      </c>
      <c r="N40" s="7">
        <f t="shared" si="1"/>
        <v>90.254251906026838</v>
      </c>
      <c r="O40" s="7">
        <v>285.5</v>
      </c>
      <c r="P40" s="2" t="s">
        <v>35</v>
      </c>
    </row>
    <row r="41" spans="2:16" ht="13.5" customHeight="1">
      <c r="B41" s="96"/>
      <c r="C41" s="95"/>
      <c r="D41" s="1" t="s">
        <v>15</v>
      </c>
      <c r="F41" s="20">
        <v>3408</v>
      </c>
      <c r="G41" s="20"/>
      <c r="H41" s="20">
        <f t="shared" si="2"/>
        <v>15409</v>
      </c>
      <c r="I41" s="21">
        <v>7412</v>
      </c>
      <c r="J41" s="21">
        <v>7997</v>
      </c>
      <c r="K41" s="5">
        <f t="shared" si="0"/>
        <v>4.521420187793427</v>
      </c>
      <c r="L41" s="6">
        <f t="shared" si="4"/>
        <v>-563</v>
      </c>
      <c r="M41" s="7">
        <f>H41/H5*100</f>
        <v>120.86438152011922</v>
      </c>
      <c r="N41" s="7">
        <f t="shared" si="1"/>
        <v>92.684756783793915</v>
      </c>
      <c r="P41" s="2" t="s">
        <v>78</v>
      </c>
    </row>
    <row r="42" spans="2:16" ht="13.5" customHeight="1">
      <c r="B42" s="96"/>
      <c r="C42" s="95"/>
      <c r="D42" s="1" t="s">
        <v>17</v>
      </c>
      <c r="F42" s="20">
        <v>1442</v>
      </c>
      <c r="G42" s="20"/>
      <c r="H42" s="20">
        <f t="shared" si="2"/>
        <v>6386</v>
      </c>
      <c r="I42" s="21">
        <v>3087</v>
      </c>
      <c r="J42" s="21">
        <v>3299</v>
      </c>
      <c r="K42" s="5">
        <f t="shared" si="0"/>
        <v>4.4285714285714288</v>
      </c>
      <c r="L42" s="6">
        <f t="shared" si="4"/>
        <v>-576</v>
      </c>
      <c r="M42" s="7">
        <f>H42/H6*100</f>
        <v>105.65850430178689</v>
      </c>
      <c r="N42" s="7">
        <f t="shared" si="1"/>
        <v>93.573810245528946</v>
      </c>
      <c r="P42" s="2" t="s">
        <v>78</v>
      </c>
    </row>
    <row r="43" spans="2:16" ht="13.5" customHeight="1">
      <c r="B43" s="96"/>
      <c r="C43" s="95"/>
      <c r="D43" s="1" t="s">
        <v>16</v>
      </c>
      <c r="F43" s="20">
        <v>3163</v>
      </c>
      <c r="G43" s="20"/>
      <c r="H43" s="20">
        <f t="shared" si="2"/>
        <v>13354</v>
      </c>
      <c r="I43" s="21">
        <v>6458</v>
      </c>
      <c r="J43" s="21">
        <v>6896</v>
      </c>
      <c r="K43" s="5">
        <f t="shared" si="0"/>
        <v>4.2219411950679735</v>
      </c>
      <c r="L43" s="6">
        <f t="shared" si="4"/>
        <v>-1615</v>
      </c>
      <c r="M43" s="7">
        <f>H43/H7*100</f>
        <v>108.3137318517317</v>
      </c>
      <c r="N43" s="7">
        <f t="shared" si="1"/>
        <v>93.648491879350345</v>
      </c>
      <c r="P43" s="2" t="s">
        <v>78</v>
      </c>
    </row>
    <row r="44" spans="2:16" ht="13.5" customHeight="1">
      <c r="B44" s="96"/>
      <c r="C44" s="95">
        <v>45</v>
      </c>
      <c r="D44" s="1" t="s">
        <v>14</v>
      </c>
      <c r="F44" s="20">
        <v>13965</v>
      </c>
      <c r="G44" s="20"/>
      <c r="H44" s="20">
        <f t="shared" si="2"/>
        <v>55214</v>
      </c>
      <c r="I44" s="21">
        <v>26295</v>
      </c>
      <c r="J44" s="21">
        <v>28919</v>
      </c>
      <c r="K44" s="5">
        <f t="shared" ref="K44:K88" si="5">H44/F44</f>
        <v>3.9537414965986395</v>
      </c>
      <c r="L44" s="6">
        <f t="shared" si="4"/>
        <v>65</v>
      </c>
      <c r="M44" s="7">
        <f>H44/H4*100</f>
        <v>123.84541192831348</v>
      </c>
      <c r="N44" s="7">
        <f t="shared" si="1"/>
        <v>90.926380580241357</v>
      </c>
      <c r="O44" s="7">
        <v>285.89999999999998</v>
      </c>
      <c r="P44" s="2" t="s">
        <v>36</v>
      </c>
    </row>
    <row r="45" spans="2:16" ht="13.5" customHeight="1">
      <c r="B45" s="96"/>
      <c r="C45" s="95"/>
      <c r="D45" s="1" t="s">
        <v>15</v>
      </c>
      <c r="F45" s="20">
        <v>3678</v>
      </c>
      <c r="G45" s="20"/>
      <c r="H45" s="20">
        <f t="shared" si="2"/>
        <v>15227</v>
      </c>
      <c r="I45" s="21">
        <v>7260</v>
      </c>
      <c r="J45" s="21">
        <v>7967</v>
      </c>
      <c r="K45" s="5">
        <f t="shared" si="5"/>
        <v>4.140021750951604</v>
      </c>
      <c r="L45" s="6">
        <f t="shared" si="4"/>
        <v>-182</v>
      </c>
      <c r="M45" s="7">
        <f>H45/H5*100</f>
        <v>119.43681857400581</v>
      </c>
      <c r="N45" s="7">
        <f t="shared" si="1"/>
        <v>91.125894314045439</v>
      </c>
      <c r="P45" s="2" t="s">
        <v>78</v>
      </c>
    </row>
    <row r="46" spans="2:16" ht="13.5" customHeight="1">
      <c r="B46" s="96"/>
      <c r="C46" s="95"/>
      <c r="D46" s="1" t="s">
        <v>17</v>
      </c>
      <c r="F46" s="20">
        <v>1466</v>
      </c>
      <c r="G46" s="20"/>
      <c r="H46" s="20">
        <f t="shared" si="2"/>
        <v>6206</v>
      </c>
      <c r="I46" s="21">
        <v>3045</v>
      </c>
      <c r="J46" s="21">
        <v>3161</v>
      </c>
      <c r="K46" s="5">
        <f t="shared" si="5"/>
        <v>4.2332878581173263</v>
      </c>
      <c r="L46" s="6">
        <f t="shared" si="4"/>
        <v>-180</v>
      </c>
      <c r="M46" s="7">
        <f>H46/H6*100</f>
        <v>102.68034414295168</v>
      </c>
      <c r="N46" s="7">
        <f t="shared" si="1"/>
        <v>96.330275229357795</v>
      </c>
      <c r="P46" s="2" t="s">
        <v>78</v>
      </c>
    </row>
    <row r="47" spans="2:16" ht="13.5" customHeight="1">
      <c r="B47" s="96"/>
      <c r="C47" s="95"/>
      <c r="D47" s="1" t="s">
        <v>16</v>
      </c>
      <c r="F47" s="20">
        <v>3102</v>
      </c>
      <c r="G47" s="20"/>
      <c r="H47" s="20">
        <f t="shared" si="2"/>
        <v>12382</v>
      </c>
      <c r="I47" s="21">
        <v>6059</v>
      </c>
      <c r="J47" s="21">
        <v>6323</v>
      </c>
      <c r="K47" s="5">
        <f t="shared" si="5"/>
        <v>3.9916183107672469</v>
      </c>
      <c r="L47" s="6">
        <f t="shared" si="4"/>
        <v>-972</v>
      </c>
      <c r="M47" s="7">
        <f>H47/H7*100</f>
        <v>100.42988076891881</v>
      </c>
      <c r="N47" s="7">
        <f t="shared" si="1"/>
        <v>95.824766724656016</v>
      </c>
      <c r="P47" s="2" t="s">
        <v>78</v>
      </c>
    </row>
    <row r="48" spans="2:16" ht="13.5" customHeight="1">
      <c r="B48" s="96"/>
      <c r="C48" s="95">
        <v>50</v>
      </c>
      <c r="D48" s="1" t="s">
        <v>14</v>
      </c>
      <c r="F48" s="20">
        <v>14853</v>
      </c>
      <c r="G48" s="20"/>
      <c r="H48" s="20">
        <f t="shared" si="2"/>
        <v>56143</v>
      </c>
      <c r="I48" s="21">
        <v>27313</v>
      </c>
      <c r="J48" s="21">
        <v>28830</v>
      </c>
      <c r="K48" s="5">
        <f t="shared" si="5"/>
        <v>3.7799097825355146</v>
      </c>
      <c r="L48" s="6">
        <f t="shared" si="4"/>
        <v>929</v>
      </c>
      <c r="M48" s="7">
        <f>H48/H4*100</f>
        <v>125.92916582553887</v>
      </c>
      <c r="N48" s="7">
        <f t="shared" si="1"/>
        <v>94.738120013874436</v>
      </c>
      <c r="O48" s="7">
        <v>290.7</v>
      </c>
      <c r="P48" s="2" t="s">
        <v>37</v>
      </c>
    </row>
    <row r="49" spans="1:16" ht="13.5" customHeight="1">
      <c r="B49" s="96"/>
      <c r="C49" s="95"/>
      <c r="D49" s="1" t="s">
        <v>15</v>
      </c>
      <c r="F49" s="20">
        <v>4025</v>
      </c>
      <c r="G49" s="20"/>
      <c r="H49" s="20">
        <f t="shared" si="2"/>
        <v>15794</v>
      </c>
      <c r="I49" s="21">
        <v>7544</v>
      </c>
      <c r="J49" s="21">
        <v>8250</v>
      </c>
      <c r="K49" s="5">
        <f t="shared" si="5"/>
        <v>3.923975155279503</v>
      </c>
      <c r="L49" s="6">
        <f t="shared" si="4"/>
        <v>567</v>
      </c>
      <c r="M49" s="7">
        <f>H49/H5*100</f>
        <v>123.8842262138207</v>
      </c>
      <c r="N49" s="7">
        <f t="shared" si="1"/>
        <v>91.442424242424252</v>
      </c>
      <c r="P49" s="2" t="s">
        <v>78</v>
      </c>
    </row>
    <row r="50" spans="1:16" ht="13.5" customHeight="1">
      <c r="B50" s="96"/>
      <c r="C50" s="95"/>
      <c r="D50" s="1" t="s">
        <v>17</v>
      </c>
      <c r="F50" s="20">
        <v>1524</v>
      </c>
      <c r="G50" s="20"/>
      <c r="H50" s="20">
        <f t="shared" si="2"/>
        <v>6031</v>
      </c>
      <c r="I50" s="21">
        <v>2983</v>
      </c>
      <c r="J50" s="21">
        <v>3048</v>
      </c>
      <c r="K50" s="5">
        <f t="shared" si="5"/>
        <v>3.9573490813648293</v>
      </c>
      <c r="L50" s="6">
        <f t="shared" si="4"/>
        <v>-175</v>
      </c>
      <c r="M50" s="7">
        <f>H50/H6*100</f>
        <v>99.784910655195233</v>
      </c>
      <c r="N50" s="7">
        <f t="shared" si="1"/>
        <v>97.867454068241472</v>
      </c>
      <c r="P50" s="2" t="s">
        <v>78</v>
      </c>
    </row>
    <row r="51" spans="1:16" ht="13.5" customHeight="1">
      <c r="B51" s="96"/>
      <c r="C51" s="95"/>
      <c r="D51" s="1" t="s">
        <v>16</v>
      </c>
      <c r="F51" s="20">
        <v>3100</v>
      </c>
      <c r="G51" s="20"/>
      <c r="H51" s="20">
        <f t="shared" si="2"/>
        <v>12013</v>
      </c>
      <c r="I51" s="21">
        <v>5921</v>
      </c>
      <c r="J51" s="21">
        <v>6092</v>
      </c>
      <c r="K51" s="5">
        <f t="shared" si="5"/>
        <v>3.8751612903225805</v>
      </c>
      <c r="L51" s="6">
        <f t="shared" si="4"/>
        <v>-369</v>
      </c>
      <c r="M51" s="7">
        <f>H51/H7*100</f>
        <v>97.436937302295405</v>
      </c>
      <c r="N51" s="7">
        <f t="shared" si="1"/>
        <v>97.193040052527905</v>
      </c>
      <c r="P51" s="2" t="s">
        <v>78</v>
      </c>
    </row>
    <row r="52" spans="1:16" ht="13.5" customHeight="1" thickBot="1">
      <c r="B52" s="97"/>
      <c r="C52" s="103">
        <v>55</v>
      </c>
      <c r="D52" s="1" t="s">
        <v>14</v>
      </c>
      <c r="F52" s="20">
        <v>16168</v>
      </c>
      <c r="G52" s="20"/>
      <c r="H52" s="20">
        <f t="shared" si="2"/>
        <v>57361</v>
      </c>
      <c r="I52" s="21">
        <v>27869</v>
      </c>
      <c r="J52" s="21">
        <v>29492</v>
      </c>
      <c r="K52" s="5">
        <f t="shared" si="5"/>
        <v>3.5478104898565066</v>
      </c>
      <c r="L52" s="6">
        <f t="shared" si="4"/>
        <v>1218</v>
      </c>
      <c r="M52" s="7">
        <f>H52/H4*100</f>
        <v>128.66114886840276</v>
      </c>
      <c r="N52" s="7">
        <f t="shared" si="1"/>
        <v>94.496812694968128</v>
      </c>
      <c r="O52" s="7">
        <v>297</v>
      </c>
      <c r="P52" s="2" t="s">
        <v>38</v>
      </c>
    </row>
    <row r="53" spans="1:16" ht="13.5" customHeight="1" thickBot="1">
      <c r="B53" s="98"/>
      <c r="C53" s="100"/>
      <c r="D53" s="1" t="s">
        <v>15</v>
      </c>
      <c r="F53" s="20">
        <v>4453</v>
      </c>
      <c r="G53" s="20"/>
      <c r="H53" s="20">
        <f t="shared" si="2"/>
        <v>16208</v>
      </c>
      <c r="I53" s="21">
        <v>7770</v>
      </c>
      <c r="J53" s="21">
        <v>8438</v>
      </c>
      <c r="K53" s="5">
        <f t="shared" si="5"/>
        <v>3.6397933977094095</v>
      </c>
      <c r="L53" s="6">
        <f t="shared" si="4"/>
        <v>414</v>
      </c>
      <c r="M53" s="7">
        <f>H53/H5*100</f>
        <v>127.13153972860616</v>
      </c>
      <c r="N53" s="7">
        <f t="shared" si="1"/>
        <v>92.083432092913014</v>
      </c>
      <c r="P53" s="2" t="s">
        <v>78</v>
      </c>
    </row>
    <row r="54" spans="1:16" ht="13.5" customHeight="1" thickBot="1">
      <c r="B54" s="98"/>
      <c r="C54" s="100"/>
      <c r="D54" s="1" t="s">
        <v>17</v>
      </c>
      <c r="F54" s="20">
        <v>1599</v>
      </c>
      <c r="G54" s="20"/>
      <c r="H54" s="20">
        <f t="shared" si="2"/>
        <v>5991</v>
      </c>
      <c r="I54" s="21">
        <v>2949</v>
      </c>
      <c r="J54" s="21">
        <v>3042</v>
      </c>
      <c r="K54" s="5">
        <f t="shared" si="5"/>
        <v>3.7467166979362103</v>
      </c>
      <c r="L54" s="6">
        <f t="shared" si="4"/>
        <v>-40</v>
      </c>
      <c r="M54" s="7">
        <f>H54/H6*100</f>
        <v>99.123097286565184</v>
      </c>
      <c r="N54" s="7">
        <f t="shared" si="1"/>
        <v>96.942800788954628</v>
      </c>
      <c r="P54" s="2" t="s">
        <v>78</v>
      </c>
    </row>
    <row r="55" spans="1:16" ht="13.5" customHeight="1" thickBot="1">
      <c r="A55" s="24"/>
      <c r="B55" s="98"/>
      <c r="C55" s="100"/>
      <c r="D55" s="32" t="s">
        <v>16</v>
      </c>
      <c r="E55" s="24"/>
      <c r="F55" s="33">
        <v>3143</v>
      </c>
      <c r="G55" s="33"/>
      <c r="H55" s="33">
        <f t="shared" si="2"/>
        <v>11725</v>
      </c>
      <c r="I55" s="4">
        <v>5788</v>
      </c>
      <c r="J55" s="4">
        <v>5937</v>
      </c>
      <c r="K55" s="26">
        <f t="shared" si="5"/>
        <v>3.730512249443207</v>
      </c>
      <c r="L55" s="27">
        <f t="shared" si="4"/>
        <v>-288</v>
      </c>
      <c r="M55" s="28">
        <f>H55/H7*100</f>
        <v>95.100981425906397</v>
      </c>
      <c r="N55" s="28">
        <f t="shared" si="1"/>
        <v>97.490314973892538</v>
      </c>
      <c r="O55" s="28"/>
      <c r="P55" s="24" t="s">
        <v>78</v>
      </c>
    </row>
    <row r="56" spans="1:16" ht="13.5" customHeight="1" thickBot="1">
      <c r="A56" s="8"/>
      <c r="B56" s="98"/>
      <c r="C56" s="100">
        <v>60</v>
      </c>
      <c r="D56" s="34" t="s">
        <v>14</v>
      </c>
      <c r="E56" s="8"/>
      <c r="F56" s="35">
        <v>17319</v>
      </c>
      <c r="G56" s="35"/>
      <c r="H56" s="35">
        <f t="shared" si="2"/>
        <v>59974</v>
      </c>
      <c r="I56" s="36">
        <v>29226</v>
      </c>
      <c r="J56" s="36">
        <v>30748</v>
      </c>
      <c r="K56" s="37">
        <f t="shared" si="5"/>
        <v>3.4629020151278942</v>
      </c>
      <c r="L56" s="38">
        <f t="shared" si="4"/>
        <v>2613</v>
      </c>
      <c r="M56" s="14">
        <f>H56/H4*100</f>
        <v>134.52212726824126</v>
      </c>
      <c r="N56" s="14">
        <f t="shared" si="1"/>
        <v>95.050084558345262</v>
      </c>
      <c r="O56" s="14">
        <v>310.5</v>
      </c>
      <c r="P56" s="8" t="s">
        <v>39</v>
      </c>
    </row>
    <row r="57" spans="1:16" ht="13.5" customHeight="1" thickBot="1">
      <c r="B57" s="98"/>
      <c r="C57" s="101"/>
      <c r="D57" s="1" t="s">
        <v>15</v>
      </c>
      <c r="F57" s="20">
        <v>4594</v>
      </c>
      <c r="G57" s="20"/>
      <c r="H57" s="20">
        <f t="shared" si="2"/>
        <v>16363</v>
      </c>
      <c r="I57" s="21">
        <v>7857</v>
      </c>
      <c r="J57" s="21">
        <v>8506</v>
      </c>
      <c r="K57" s="22">
        <f t="shared" si="5"/>
        <v>3.5618197649107532</v>
      </c>
      <c r="L57" s="6">
        <f t="shared" si="4"/>
        <v>155</v>
      </c>
      <c r="M57" s="7">
        <f>H57/H5*100</f>
        <v>128.34732135853793</v>
      </c>
      <c r="N57" s="7">
        <f t="shared" si="1"/>
        <v>92.370091699976484</v>
      </c>
      <c r="P57" s="2" t="s">
        <v>78</v>
      </c>
    </row>
    <row r="58" spans="1:16" ht="13.5" customHeight="1" thickBot="1">
      <c r="B58" s="98"/>
      <c r="C58" s="101"/>
      <c r="D58" s="1" t="s">
        <v>17</v>
      </c>
      <c r="F58" s="20">
        <v>1635</v>
      </c>
      <c r="G58" s="20"/>
      <c r="H58" s="20">
        <f t="shared" si="2"/>
        <v>5978</v>
      </c>
      <c r="I58" s="21">
        <v>2970</v>
      </c>
      <c r="J58" s="21">
        <v>3008</v>
      </c>
      <c r="K58" s="22">
        <f t="shared" si="5"/>
        <v>3.6562691131498473</v>
      </c>
      <c r="L58" s="6">
        <f t="shared" si="4"/>
        <v>-13</v>
      </c>
      <c r="M58" s="7">
        <f>H58/H6*100</f>
        <v>98.908007941760417</v>
      </c>
      <c r="N58" s="7">
        <f t="shared" si="1"/>
        <v>98.736702127659569</v>
      </c>
      <c r="P58" s="2" t="s">
        <v>78</v>
      </c>
    </row>
    <row r="59" spans="1:16" ht="13.5" customHeight="1">
      <c r="B59" s="99"/>
      <c r="C59" s="102"/>
      <c r="D59" s="1" t="s">
        <v>16</v>
      </c>
      <c r="F59" s="20">
        <v>3180</v>
      </c>
      <c r="G59" s="20"/>
      <c r="H59" s="20">
        <f t="shared" si="2"/>
        <v>11580</v>
      </c>
      <c r="I59" s="21">
        <v>5749</v>
      </c>
      <c r="J59" s="21">
        <v>5831</v>
      </c>
      <c r="K59" s="22">
        <f t="shared" si="5"/>
        <v>3.641509433962264</v>
      </c>
      <c r="L59" s="6">
        <f t="shared" si="4"/>
        <v>-145</v>
      </c>
      <c r="M59" s="7">
        <f>H59/H7*100</f>
        <v>93.924892529807764</v>
      </c>
      <c r="N59" s="7">
        <f t="shared" si="1"/>
        <v>98.593723203567137</v>
      </c>
      <c r="P59" s="2" t="s">
        <v>78</v>
      </c>
    </row>
    <row r="60" spans="1:16" ht="13.5" customHeight="1">
      <c r="B60" s="96" t="s">
        <v>18</v>
      </c>
      <c r="C60" s="95" t="s">
        <v>19</v>
      </c>
      <c r="D60" s="1" t="s">
        <v>14</v>
      </c>
      <c r="F60" s="20">
        <v>19068</v>
      </c>
      <c r="G60" s="20"/>
      <c r="H60" s="20">
        <f t="shared" si="2"/>
        <v>62003</v>
      </c>
      <c r="I60" s="21">
        <v>30375</v>
      </c>
      <c r="J60" s="21">
        <v>31628</v>
      </c>
      <c r="K60" s="22">
        <f t="shared" si="5"/>
        <v>3.2516782043213763</v>
      </c>
      <c r="L60" s="6">
        <f t="shared" si="4"/>
        <v>2029</v>
      </c>
      <c r="M60" s="7">
        <f>H60/H4*100</f>
        <v>139.0731893322567</v>
      </c>
      <c r="N60" s="7">
        <f t="shared" si="1"/>
        <v>96.03832047552801</v>
      </c>
      <c r="O60" s="7">
        <v>321</v>
      </c>
      <c r="P60" s="2" t="s">
        <v>40</v>
      </c>
    </row>
    <row r="61" spans="1:16" ht="13.5" customHeight="1">
      <c r="B61" s="96"/>
      <c r="C61" s="95"/>
      <c r="D61" s="1" t="s">
        <v>15</v>
      </c>
      <c r="F61" s="20">
        <v>4846</v>
      </c>
      <c r="G61" s="20"/>
      <c r="H61" s="20">
        <f t="shared" si="2"/>
        <v>16301</v>
      </c>
      <c r="I61" s="21">
        <v>7822</v>
      </c>
      <c r="J61" s="21">
        <v>8479</v>
      </c>
      <c r="K61" s="22">
        <f t="shared" si="5"/>
        <v>3.3638052001650847</v>
      </c>
      <c r="L61" s="6">
        <f t="shared" si="4"/>
        <v>-62</v>
      </c>
      <c r="M61" s="7">
        <f>H61/H5*100</f>
        <v>127.86100870656523</v>
      </c>
      <c r="N61" s="7">
        <f t="shared" si="1"/>
        <v>92.251444745842676</v>
      </c>
      <c r="P61" s="2" t="s">
        <v>78</v>
      </c>
    </row>
    <row r="62" spans="1:16" ht="13.5" customHeight="1">
      <c r="B62" s="96"/>
      <c r="C62" s="95"/>
      <c r="D62" s="1" t="s">
        <v>17</v>
      </c>
      <c r="F62" s="20">
        <v>1730</v>
      </c>
      <c r="G62" s="21"/>
      <c r="H62" s="20">
        <f t="shared" si="2"/>
        <v>6213</v>
      </c>
      <c r="I62" s="21">
        <v>3088</v>
      </c>
      <c r="J62" s="21">
        <v>3125</v>
      </c>
      <c r="K62" s="22">
        <f t="shared" si="5"/>
        <v>3.591329479768786</v>
      </c>
      <c r="L62" s="6">
        <f t="shared" si="4"/>
        <v>235</v>
      </c>
      <c r="M62" s="7">
        <f>H62/H6*100</f>
        <v>102.79616148246195</v>
      </c>
      <c r="N62" s="7">
        <f t="shared" si="1"/>
        <v>98.816000000000003</v>
      </c>
      <c r="P62" s="2" t="s">
        <v>78</v>
      </c>
    </row>
    <row r="63" spans="1:16" ht="13.5" customHeight="1">
      <c r="B63" s="96"/>
      <c r="C63" s="95"/>
      <c r="D63" s="1" t="s">
        <v>16</v>
      </c>
      <c r="F63" s="20">
        <v>3115</v>
      </c>
      <c r="G63" s="20"/>
      <c r="H63" s="20">
        <f t="shared" si="2"/>
        <v>11108</v>
      </c>
      <c r="I63" s="21">
        <v>5516</v>
      </c>
      <c r="J63" s="21">
        <v>5592</v>
      </c>
      <c r="K63" s="22">
        <f t="shared" si="5"/>
        <v>3.5659711075441414</v>
      </c>
      <c r="L63" s="6">
        <f t="shared" si="4"/>
        <v>-472</v>
      </c>
      <c r="M63" s="7">
        <f>H63/H7*100</f>
        <v>90.096520399059131</v>
      </c>
      <c r="N63" s="7">
        <f t="shared" si="1"/>
        <v>98.640915593705287</v>
      </c>
      <c r="P63" s="2" t="s">
        <v>78</v>
      </c>
    </row>
    <row r="64" spans="1:16" ht="13.5" customHeight="1">
      <c r="B64" s="96"/>
      <c r="C64" s="95">
        <v>7</v>
      </c>
      <c r="D64" s="1" t="s">
        <v>14</v>
      </c>
      <c r="F64" s="20">
        <v>21268</v>
      </c>
      <c r="G64" s="23"/>
      <c r="H64" s="20">
        <f t="shared" si="2"/>
        <v>64206</v>
      </c>
      <c r="I64" s="21">
        <v>31532</v>
      </c>
      <c r="J64" s="21">
        <v>32674</v>
      </c>
      <c r="K64" s="22">
        <f t="shared" si="5"/>
        <v>3.0189016362610497</v>
      </c>
      <c r="L64" s="6">
        <f t="shared" si="4"/>
        <v>2203</v>
      </c>
      <c r="M64" s="7">
        <f>H64/H4*100</f>
        <v>144.01453468810982</v>
      </c>
      <c r="N64" s="7">
        <f t="shared" ref="N64:N71" si="6">I64/J64*100</f>
        <v>96.504866254514283</v>
      </c>
      <c r="O64" s="7">
        <v>333.3</v>
      </c>
      <c r="P64" s="2" t="s">
        <v>41</v>
      </c>
    </row>
    <row r="65" spans="2:16" ht="13.5" customHeight="1">
      <c r="B65" s="96"/>
      <c r="C65" s="95"/>
      <c r="D65" s="1" t="s">
        <v>15</v>
      </c>
      <c r="F65" s="20">
        <v>5059</v>
      </c>
      <c r="G65" s="23"/>
      <c r="H65" s="20">
        <f t="shared" si="2"/>
        <v>16178</v>
      </c>
      <c r="I65" s="21">
        <v>7674</v>
      </c>
      <c r="J65" s="21">
        <v>8504</v>
      </c>
      <c r="K65" s="22">
        <f t="shared" si="5"/>
        <v>3.1978651907491598</v>
      </c>
      <c r="L65" s="6">
        <f t="shared" si="4"/>
        <v>-123</v>
      </c>
      <c r="M65" s="7">
        <f>H65/H5*100</f>
        <v>126.89622715507099</v>
      </c>
      <c r="N65" s="7">
        <f t="shared" si="6"/>
        <v>90.239887111947311</v>
      </c>
      <c r="O65" s="7">
        <v>194.4</v>
      </c>
      <c r="P65" s="2" t="s">
        <v>78</v>
      </c>
    </row>
    <row r="66" spans="2:16" ht="13.5" customHeight="1">
      <c r="B66" s="96"/>
      <c r="C66" s="95"/>
      <c r="D66" s="1" t="s">
        <v>17</v>
      </c>
      <c r="F66" s="20">
        <v>1945</v>
      </c>
      <c r="G66" s="23"/>
      <c r="H66" s="20">
        <f t="shared" si="2"/>
        <v>6473</v>
      </c>
      <c r="I66" s="21">
        <v>3216</v>
      </c>
      <c r="J66" s="21">
        <v>3257</v>
      </c>
      <c r="K66" s="22">
        <f t="shared" si="5"/>
        <v>3.3280205655526993</v>
      </c>
      <c r="L66" s="6">
        <f t="shared" si="4"/>
        <v>260</v>
      </c>
      <c r="M66" s="7">
        <f>H66/H6*100</f>
        <v>107.09794837855723</v>
      </c>
      <c r="N66" s="7">
        <f t="shared" si="6"/>
        <v>98.741172858458697</v>
      </c>
      <c r="O66" s="7">
        <v>331.6</v>
      </c>
      <c r="P66" s="2" t="s">
        <v>78</v>
      </c>
    </row>
    <row r="67" spans="2:16" ht="13.5" customHeight="1">
      <c r="B67" s="96"/>
      <c r="C67" s="95"/>
      <c r="D67" s="1" t="s">
        <v>16</v>
      </c>
      <c r="F67" s="20">
        <v>3211</v>
      </c>
      <c r="G67" s="23"/>
      <c r="H67" s="20">
        <f t="shared" si="2"/>
        <v>10956</v>
      </c>
      <c r="I67" s="21">
        <v>5410</v>
      </c>
      <c r="J67" s="21">
        <v>5546</v>
      </c>
      <c r="K67" s="22">
        <f t="shared" si="5"/>
        <v>3.4120211772033633</v>
      </c>
      <c r="L67" s="6">
        <f t="shared" si="4"/>
        <v>-152</v>
      </c>
      <c r="M67" s="7">
        <f>H67/H7*100</f>
        <v>88.863654797631597</v>
      </c>
      <c r="N67" s="7">
        <f t="shared" si="6"/>
        <v>97.547782185358827</v>
      </c>
      <c r="O67" s="7">
        <v>85.2</v>
      </c>
      <c r="P67" s="2" t="s">
        <v>78</v>
      </c>
    </row>
    <row r="68" spans="2:16" ht="13.5" customHeight="1">
      <c r="B68" s="96"/>
      <c r="C68" s="95">
        <v>12</v>
      </c>
      <c r="D68" s="1" t="s">
        <v>14</v>
      </c>
      <c r="F68" s="20">
        <v>23197</v>
      </c>
      <c r="G68" s="23"/>
      <c r="H68" s="20">
        <f t="shared" si="2"/>
        <v>66875</v>
      </c>
      <c r="I68" s="21">
        <v>32963</v>
      </c>
      <c r="J68" s="21">
        <v>33912</v>
      </c>
      <c r="K68" s="22">
        <f t="shared" si="5"/>
        <v>2.8829158942966764</v>
      </c>
      <c r="L68" s="6">
        <f t="shared" si="4"/>
        <v>2669</v>
      </c>
      <c r="M68" s="7">
        <f>H68/H4*100</f>
        <v>150.0011215037122</v>
      </c>
      <c r="N68" s="7">
        <f t="shared" si="6"/>
        <v>97.20158056145317</v>
      </c>
      <c r="O68" s="7">
        <v>347.2</v>
      </c>
      <c r="P68" s="2" t="s">
        <v>42</v>
      </c>
    </row>
    <row r="69" spans="2:16" ht="13.5" customHeight="1">
      <c r="B69" s="96"/>
      <c r="C69" s="95"/>
      <c r="D69" s="1" t="s">
        <v>15</v>
      </c>
      <c r="F69" s="20">
        <v>5262</v>
      </c>
      <c r="G69" s="23"/>
      <c r="H69" s="20">
        <f t="shared" ref="H69:H88" si="7">SUM(I69:J69)</f>
        <v>15962</v>
      </c>
      <c r="I69" s="21">
        <v>7534</v>
      </c>
      <c r="J69" s="21">
        <v>8428</v>
      </c>
      <c r="K69" s="22">
        <f t="shared" si="5"/>
        <v>3.0334473584188522</v>
      </c>
      <c r="L69" s="6">
        <f t="shared" si="4"/>
        <v>-216</v>
      </c>
      <c r="M69" s="7">
        <f>H69/H5*100</f>
        <v>125.20197662561769</v>
      </c>
      <c r="N69" s="7">
        <f t="shared" si="6"/>
        <v>89.392501186521116</v>
      </c>
      <c r="O69" s="7">
        <v>191.8</v>
      </c>
      <c r="P69" s="2" t="s">
        <v>78</v>
      </c>
    </row>
    <row r="70" spans="2:16" ht="13.5" customHeight="1">
      <c r="B70" s="96"/>
      <c r="C70" s="95"/>
      <c r="D70" s="1" t="s">
        <v>17</v>
      </c>
      <c r="F70" s="20">
        <v>2035</v>
      </c>
      <c r="G70" s="23"/>
      <c r="H70" s="20">
        <f t="shared" si="7"/>
        <v>6504</v>
      </c>
      <c r="I70" s="21">
        <v>3164</v>
      </c>
      <c r="J70" s="21">
        <v>3340</v>
      </c>
      <c r="K70" s="22">
        <f t="shared" si="5"/>
        <v>3.1960687960687961</v>
      </c>
      <c r="L70" s="6">
        <f t="shared" si="4"/>
        <v>31</v>
      </c>
      <c r="M70" s="7">
        <f>H70/H6*100</f>
        <v>107.61085373924553</v>
      </c>
      <c r="N70" s="7">
        <f t="shared" si="6"/>
        <v>94.730538922155688</v>
      </c>
      <c r="O70" s="7">
        <v>333.2</v>
      </c>
      <c r="P70" s="2" t="s">
        <v>78</v>
      </c>
    </row>
    <row r="71" spans="2:16" ht="13.5" customHeight="1">
      <c r="B71" s="96"/>
      <c r="C71" s="95"/>
      <c r="D71" s="1" t="s">
        <v>16</v>
      </c>
      <c r="F71" s="20">
        <v>3342</v>
      </c>
      <c r="G71" s="23"/>
      <c r="H71" s="20">
        <f t="shared" si="7"/>
        <v>10675</v>
      </c>
      <c r="I71" s="21">
        <v>5287</v>
      </c>
      <c r="J71" s="21">
        <v>5388</v>
      </c>
      <c r="K71" s="22">
        <f t="shared" si="5"/>
        <v>3.194195092758827</v>
      </c>
      <c r="L71" s="6">
        <f t="shared" si="4"/>
        <v>-281</v>
      </c>
      <c r="M71" s="7">
        <f>H71/H7*100</f>
        <v>86.584475626571503</v>
      </c>
      <c r="N71" s="7">
        <f t="shared" si="6"/>
        <v>98.12546399406088</v>
      </c>
      <c r="O71" s="7">
        <v>83</v>
      </c>
      <c r="P71" s="2" t="s">
        <v>78</v>
      </c>
    </row>
    <row r="72" spans="2:16" ht="13.5" customHeight="1">
      <c r="B72" s="96"/>
      <c r="C72" s="95">
        <v>13</v>
      </c>
      <c r="D72" s="1" t="s">
        <v>14</v>
      </c>
      <c r="F72" s="20">
        <v>23760</v>
      </c>
      <c r="G72" s="23"/>
      <c r="H72" s="20">
        <f t="shared" si="7"/>
        <v>67542</v>
      </c>
      <c r="I72" s="21">
        <v>33309</v>
      </c>
      <c r="J72" s="21">
        <v>34233</v>
      </c>
      <c r="K72" s="22">
        <f t="shared" si="5"/>
        <v>2.8426767676767675</v>
      </c>
      <c r="L72" s="6">
        <f t="shared" si="4"/>
        <v>667</v>
      </c>
      <c r="M72" s="7">
        <f>H72/H4*100</f>
        <v>151.49720745575667</v>
      </c>
      <c r="N72" s="7">
        <f t="shared" ref="N72:N88" si="8">I72/J72*100</f>
        <v>97.300850056962588</v>
      </c>
      <c r="O72" s="7">
        <v>350.6</v>
      </c>
      <c r="P72" s="2" t="s">
        <v>43</v>
      </c>
    </row>
    <row r="73" spans="2:16" ht="13.5" customHeight="1">
      <c r="B73" s="96"/>
      <c r="C73" s="95"/>
      <c r="D73" s="1" t="s">
        <v>15</v>
      </c>
      <c r="F73" s="20">
        <v>5310</v>
      </c>
      <c r="G73" s="23"/>
      <c r="H73" s="20">
        <f t="shared" si="7"/>
        <v>15893</v>
      </c>
      <c r="I73" s="21">
        <v>7520</v>
      </c>
      <c r="J73" s="21">
        <v>8373</v>
      </c>
      <c r="K73" s="22">
        <f t="shared" si="5"/>
        <v>2.9930320150659133</v>
      </c>
      <c r="L73" s="6">
        <f>H73-H69</f>
        <v>-69</v>
      </c>
      <c r="M73" s="7">
        <f>H73/H5*100</f>
        <v>124.66075770648679</v>
      </c>
      <c r="N73" s="7">
        <f t="shared" si="8"/>
        <v>89.812492535530879</v>
      </c>
      <c r="O73" s="7">
        <f>H73/L91</f>
        <v>190.99867804350441</v>
      </c>
      <c r="P73" s="2" t="s">
        <v>78</v>
      </c>
    </row>
    <row r="74" spans="2:16" ht="13.5" customHeight="1">
      <c r="B74" s="96"/>
      <c r="C74" s="95"/>
      <c r="D74" s="1" t="s">
        <v>17</v>
      </c>
      <c r="F74" s="20">
        <v>2059</v>
      </c>
      <c r="G74" s="23"/>
      <c r="H74" s="20">
        <f t="shared" si="7"/>
        <v>6509</v>
      </c>
      <c r="I74" s="21">
        <v>3162</v>
      </c>
      <c r="J74" s="21">
        <v>3347</v>
      </c>
      <c r="K74" s="22">
        <f t="shared" si="5"/>
        <v>3.1612433220009715</v>
      </c>
      <c r="L74" s="6">
        <f t="shared" si="4"/>
        <v>5</v>
      </c>
      <c r="M74" s="7">
        <f>H74/H6*100</f>
        <v>107.69358041032429</v>
      </c>
      <c r="N74" s="7">
        <f t="shared" si="8"/>
        <v>94.472662085449656</v>
      </c>
      <c r="O74" s="7">
        <f>H74/L92</f>
        <v>333.45286885245901</v>
      </c>
      <c r="P74" s="2" t="s">
        <v>78</v>
      </c>
    </row>
    <row r="75" spans="2:16" ht="13.5" customHeight="1">
      <c r="B75" s="96"/>
      <c r="C75" s="95"/>
      <c r="D75" s="1" t="s">
        <v>16</v>
      </c>
      <c r="F75" s="20">
        <v>3364</v>
      </c>
      <c r="G75" s="23"/>
      <c r="H75" s="20">
        <f t="shared" si="7"/>
        <v>10605</v>
      </c>
      <c r="I75" s="21">
        <v>5238</v>
      </c>
      <c r="J75" s="21">
        <v>5367</v>
      </c>
      <c r="K75" s="22">
        <f t="shared" si="5"/>
        <v>3.152497027348395</v>
      </c>
      <c r="L75" s="6">
        <f t="shared" si="4"/>
        <v>-70</v>
      </c>
      <c r="M75" s="7">
        <f>H75/H7*100</f>
        <v>86.016708573282514</v>
      </c>
      <c r="N75" s="7">
        <f t="shared" si="8"/>
        <v>97.596422582448298</v>
      </c>
      <c r="O75" s="7">
        <f>H75/L93</f>
        <v>82.439365671641795</v>
      </c>
      <c r="P75" s="2" t="s">
        <v>78</v>
      </c>
    </row>
    <row r="76" spans="2:16" ht="13.5" customHeight="1">
      <c r="B76" s="96"/>
      <c r="C76" s="95">
        <v>14</v>
      </c>
      <c r="D76" s="1" t="s">
        <v>14</v>
      </c>
      <c r="F76" s="20">
        <v>24140</v>
      </c>
      <c r="G76" s="23"/>
      <c r="H76" s="20">
        <f t="shared" si="7"/>
        <v>67852</v>
      </c>
      <c r="I76" s="21">
        <v>33452</v>
      </c>
      <c r="J76" s="21">
        <v>34400</v>
      </c>
      <c r="K76" s="22">
        <f t="shared" si="5"/>
        <v>2.8107705053852525</v>
      </c>
      <c r="L76" s="6">
        <f t="shared" si="4"/>
        <v>310</v>
      </c>
      <c r="M76" s="7">
        <f>H76/H4*100</f>
        <v>152.1925397573066</v>
      </c>
      <c r="N76" s="7">
        <f t="shared" si="8"/>
        <v>97.244186046511629</v>
      </c>
      <c r="O76" s="7">
        <v>352.3</v>
      </c>
      <c r="P76" s="2" t="s">
        <v>43</v>
      </c>
    </row>
    <row r="77" spans="2:16" ht="13.5" customHeight="1">
      <c r="B77" s="96"/>
      <c r="C77" s="95"/>
      <c r="D77" s="1" t="s">
        <v>15</v>
      </c>
      <c r="F77" s="20">
        <v>5331</v>
      </c>
      <c r="G77" s="23"/>
      <c r="H77" s="20">
        <f t="shared" si="7"/>
        <v>15794</v>
      </c>
      <c r="I77" s="21">
        <v>7464</v>
      </c>
      <c r="J77" s="21">
        <v>8330</v>
      </c>
      <c r="K77" s="22">
        <f t="shared" si="5"/>
        <v>2.9626711686362786</v>
      </c>
      <c r="L77" s="6">
        <f t="shared" si="4"/>
        <v>-99</v>
      </c>
      <c r="M77" s="7">
        <f>H77/H5*100</f>
        <v>123.8842262138207</v>
      </c>
      <c r="N77" s="7">
        <f t="shared" si="8"/>
        <v>89.603841536614652</v>
      </c>
      <c r="O77" s="7">
        <f>H77/L91</f>
        <v>189.80891719745225</v>
      </c>
      <c r="P77" s="2" t="s">
        <v>78</v>
      </c>
    </row>
    <row r="78" spans="2:16" ht="13.5" customHeight="1">
      <c r="B78" s="96"/>
      <c r="C78" s="95"/>
      <c r="D78" s="1" t="s">
        <v>17</v>
      </c>
      <c r="F78" s="20">
        <v>2074</v>
      </c>
      <c r="G78" s="23"/>
      <c r="H78" s="20">
        <f t="shared" si="7"/>
        <v>6492</v>
      </c>
      <c r="I78" s="21">
        <v>3157</v>
      </c>
      <c r="J78" s="21">
        <v>3335</v>
      </c>
      <c r="K78" s="22">
        <f t="shared" si="5"/>
        <v>3.1301832208293154</v>
      </c>
      <c r="L78" s="6">
        <f t="shared" si="4"/>
        <v>-17</v>
      </c>
      <c r="M78" s="7">
        <f>H78/H6*100</f>
        <v>107.41230972865652</v>
      </c>
      <c r="N78" s="7">
        <f t="shared" si="8"/>
        <v>94.662668665667169</v>
      </c>
      <c r="O78" s="7">
        <f>H78/L92</f>
        <v>332.58196721311475</v>
      </c>
      <c r="P78" s="2" t="s">
        <v>78</v>
      </c>
    </row>
    <row r="79" spans="2:16" ht="13.5" customHeight="1">
      <c r="B79" s="96"/>
      <c r="C79" s="95"/>
      <c r="D79" s="1" t="s">
        <v>16</v>
      </c>
      <c r="F79" s="20">
        <v>3360</v>
      </c>
      <c r="G79" s="23"/>
      <c r="H79" s="20">
        <f t="shared" si="7"/>
        <v>10501</v>
      </c>
      <c r="I79" s="21">
        <v>5159</v>
      </c>
      <c r="J79" s="21">
        <v>5342</v>
      </c>
      <c r="K79" s="22">
        <f t="shared" si="5"/>
        <v>3.1252976190476192</v>
      </c>
      <c r="L79" s="6">
        <f t="shared" si="4"/>
        <v>-104</v>
      </c>
      <c r="M79" s="7">
        <f>H79/H7*100</f>
        <v>85.173168951253146</v>
      </c>
      <c r="N79" s="7">
        <f t="shared" si="8"/>
        <v>96.574316735305132</v>
      </c>
      <c r="O79" s="7">
        <f>H79/L93</f>
        <v>81.630907960199011</v>
      </c>
      <c r="P79" s="2" t="s">
        <v>78</v>
      </c>
    </row>
    <row r="80" spans="2:16" ht="13.5" customHeight="1">
      <c r="B80" s="96"/>
      <c r="C80" s="95">
        <v>15</v>
      </c>
      <c r="D80" s="1" t="s">
        <v>14</v>
      </c>
      <c r="F80" s="20">
        <v>24600</v>
      </c>
      <c r="G80" s="23"/>
      <c r="H80" s="20">
        <f t="shared" si="7"/>
        <v>68363</v>
      </c>
      <c r="I80" s="21">
        <v>33688</v>
      </c>
      <c r="J80" s="21">
        <v>34675</v>
      </c>
      <c r="K80" s="22">
        <f t="shared" si="5"/>
        <v>2.7789837398373982</v>
      </c>
      <c r="L80" s="6">
        <f t="shared" si="4"/>
        <v>511</v>
      </c>
      <c r="M80" s="7">
        <f>H80/H4*100</f>
        <v>153.33871655115178</v>
      </c>
      <c r="N80" s="7">
        <f t="shared" si="8"/>
        <v>97.153568853640948</v>
      </c>
      <c r="O80" s="7">
        <f>H80/192.62</f>
        <v>354.91122417194475</v>
      </c>
      <c r="P80" s="2" t="s">
        <v>43</v>
      </c>
    </row>
    <row r="81" spans="1:16" ht="13.5" customHeight="1">
      <c r="B81" s="96"/>
      <c r="C81" s="95"/>
      <c r="D81" s="1" t="s">
        <v>15</v>
      </c>
      <c r="F81" s="20">
        <v>5379</v>
      </c>
      <c r="G81" s="23"/>
      <c r="H81" s="20">
        <f t="shared" si="7"/>
        <v>15731</v>
      </c>
      <c r="I81" s="21">
        <v>7457</v>
      </c>
      <c r="J81" s="21">
        <v>8274</v>
      </c>
      <c r="K81" s="22">
        <f t="shared" si="5"/>
        <v>2.9245212864844765</v>
      </c>
      <c r="L81" s="6">
        <f t="shared" si="4"/>
        <v>-63</v>
      </c>
      <c r="M81" s="7">
        <f>H81/H5*100</f>
        <v>123.39006980939682</v>
      </c>
      <c r="N81" s="7">
        <f t="shared" si="8"/>
        <v>90.125694948029974</v>
      </c>
      <c r="O81" s="7">
        <f>H81/L91</f>
        <v>189.05179665905541</v>
      </c>
      <c r="P81" s="2" t="s">
        <v>78</v>
      </c>
    </row>
    <row r="82" spans="1:16" ht="13.5" customHeight="1">
      <c r="B82" s="96"/>
      <c r="C82" s="95"/>
      <c r="D82" s="1" t="s">
        <v>17</v>
      </c>
      <c r="F82" s="20">
        <v>2068</v>
      </c>
      <c r="G82" s="23"/>
      <c r="H82" s="20">
        <f t="shared" si="7"/>
        <v>6423</v>
      </c>
      <c r="I82" s="21">
        <v>3127</v>
      </c>
      <c r="J82" s="21">
        <v>3296</v>
      </c>
      <c r="K82" s="22">
        <f t="shared" si="5"/>
        <v>3.1058994197292069</v>
      </c>
      <c r="L82" s="6">
        <f t="shared" si="4"/>
        <v>-69</v>
      </c>
      <c r="M82" s="7">
        <f>H82/H6*100</f>
        <v>106.27068166776969</v>
      </c>
      <c r="N82" s="7">
        <f t="shared" si="8"/>
        <v>94.872572815533985</v>
      </c>
      <c r="O82" s="7">
        <f>H82/L92</f>
        <v>329.04713114754099</v>
      </c>
      <c r="P82" s="2" t="s">
        <v>78</v>
      </c>
    </row>
    <row r="83" spans="1:16" ht="13.5" customHeight="1">
      <c r="B83" s="96"/>
      <c r="C83" s="95"/>
      <c r="D83" s="1" t="s">
        <v>16</v>
      </c>
      <c r="F83" s="20">
        <v>3424</v>
      </c>
      <c r="G83" s="23"/>
      <c r="H83" s="20">
        <f t="shared" si="7"/>
        <v>10440</v>
      </c>
      <c r="I83" s="21">
        <v>5104</v>
      </c>
      <c r="J83" s="21">
        <v>5336</v>
      </c>
      <c r="K83" s="22">
        <f t="shared" si="5"/>
        <v>3.0490654205607477</v>
      </c>
      <c r="L83" s="6">
        <f t="shared" si="4"/>
        <v>-61</v>
      </c>
      <c r="M83" s="7">
        <f>H83/H7*100</f>
        <v>84.678400519101302</v>
      </c>
      <c r="N83" s="7">
        <f t="shared" si="8"/>
        <v>95.652173913043484</v>
      </c>
      <c r="O83" s="7">
        <f>H83/L93</f>
        <v>81.156716417910459</v>
      </c>
      <c r="P83" s="2" t="s">
        <v>78</v>
      </c>
    </row>
    <row r="84" spans="1:16" ht="13.5" customHeight="1">
      <c r="B84" s="96"/>
      <c r="C84" s="95">
        <v>16</v>
      </c>
      <c r="D84" s="1" t="s">
        <v>14</v>
      </c>
      <c r="F84" s="20">
        <v>24892</v>
      </c>
      <c r="G84" s="23"/>
      <c r="H84" s="20">
        <f t="shared" si="7"/>
        <v>68633</v>
      </c>
      <c r="I84" s="21">
        <v>33750</v>
      </c>
      <c r="J84" s="21">
        <v>34883</v>
      </c>
      <c r="K84" s="22">
        <f t="shared" si="5"/>
        <v>2.757231238952274</v>
      </c>
      <c r="L84" s="6">
        <f t="shared" si="4"/>
        <v>270</v>
      </c>
      <c r="M84" s="7">
        <f>H84/H4*100</f>
        <v>153.94432855572754</v>
      </c>
      <c r="N84" s="7">
        <f t="shared" si="8"/>
        <v>96.751999541323855</v>
      </c>
      <c r="O84" s="7">
        <v>356.3</v>
      </c>
      <c r="P84" s="2" t="s">
        <v>43</v>
      </c>
    </row>
    <row r="85" spans="1:16" ht="13.5" customHeight="1">
      <c r="B85" s="96"/>
      <c r="C85" s="95"/>
      <c r="D85" s="1" t="s">
        <v>15</v>
      </c>
      <c r="F85" s="20">
        <v>5384</v>
      </c>
      <c r="G85" s="23"/>
      <c r="H85" s="20">
        <f t="shared" si="7"/>
        <v>15601</v>
      </c>
      <c r="I85" s="21">
        <v>7393</v>
      </c>
      <c r="J85" s="21">
        <v>8208</v>
      </c>
      <c r="K85" s="22">
        <f t="shared" si="5"/>
        <v>2.8976597325408617</v>
      </c>
      <c r="L85" s="6">
        <f t="shared" si="4"/>
        <v>-130</v>
      </c>
      <c r="M85" s="7">
        <f>H85/H5*100</f>
        <v>122.37038199074436</v>
      </c>
      <c r="N85" s="7">
        <f t="shared" si="8"/>
        <v>90.070662768031184</v>
      </c>
      <c r="O85" s="7">
        <f>H85/L91</f>
        <v>187.48948443696673</v>
      </c>
      <c r="P85" s="2" t="s">
        <v>78</v>
      </c>
    </row>
    <row r="86" spans="1:16" ht="13.5" customHeight="1">
      <c r="B86" s="96"/>
      <c r="C86" s="95"/>
      <c r="D86" s="1" t="s">
        <v>17</v>
      </c>
      <c r="F86" s="20">
        <v>2108</v>
      </c>
      <c r="G86" s="23"/>
      <c r="H86" s="20">
        <f t="shared" si="7"/>
        <v>6469</v>
      </c>
      <c r="I86" s="21">
        <v>3154</v>
      </c>
      <c r="J86" s="21">
        <v>3315</v>
      </c>
      <c r="K86" s="22">
        <f t="shared" si="5"/>
        <v>3.0687855787476281</v>
      </c>
      <c r="L86" s="6">
        <f t="shared" si="4"/>
        <v>46</v>
      </c>
      <c r="M86" s="7">
        <f>H86/H6*100</f>
        <v>107.03176704169424</v>
      </c>
      <c r="N86" s="7">
        <f t="shared" si="8"/>
        <v>95.143288084464544</v>
      </c>
      <c r="O86" s="7">
        <f>H86/L92</f>
        <v>331.40368852459017</v>
      </c>
      <c r="P86" s="2" t="s">
        <v>78</v>
      </c>
    </row>
    <row r="87" spans="1:16" ht="13.5" customHeight="1">
      <c r="B87" s="96"/>
      <c r="C87" s="95"/>
      <c r="D87" s="1" t="s">
        <v>16</v>
      </c>
      <c r="F87" s="20">
        <v>3440</v>
      </c>
      <c r="G87" s="23"/>
      <c r="H87" s="20">
        <f t="shared" si="7"/>
        <v>10369</v>
      </c>
      <c r="I87" s="21">
        <v>5051</v>
      </c>
      <c r="J87" s="21">
        <v>5318</v>
      </c>
      <c r="K87" s="22">
        <f t="shared" si="5"/>
        <v>3.0142441860465117</v>
      </c>
      <c r="L87" s="6">
        <f t="shared" si="4"/>
        <v>-71</v>
      </c>
      <c r="M87" s="7">
        <f>H87/H7*100</f>
        <v>84.102522507908191</v>
      </c>
      <c r="N87" s="7">
        <f t="shared" si="8"/>
        <v>94.979315532154956</v>
      </c>
      <c r="O87" s="7">
        <f>H87/L93</f>
        <v>80.604788557213936</v>
      </c>
      <c r="P87" s="2" t="s">
        <v>78</v>
      </c>
    </row>
    <row r="88" spans="1:16" ht="31.5" customHeight="1" thickBot="1">
      <c r="A88" s="24"/>
      <c r="B88" s="3"/>
      <c r="C88" s="25">
        <v>17</v>
      </c>
      <c r="D88" s="39" t="s">
        <v>49</v>
      </c>
      <c r="E88" s="24"/>
      <c r="F88" s="4">
        <v>35277</v>
      </c>
      <c r="G88" s="3"/>
      <c r="H88" s="4">
        <f t="shared" si="7"/>
        <v>100457</v>
      </c>
      <c r="I88" s="4">
        <v>49039</v>
      </c>
      <c r="J88" s="4">
        <v>51418</v>
      </c>
      <c r="K88" s="26">
        <f t="shared" si="5"/>
        <v>2.847662783116478</v>
      </c>
      <c r="L88" s="27">
        <f>H88-SUM(H84:H87)</f>
        <v>-615</v>
      </c>
      <c r="M88" s="28">
        <f>H88/SUM(H4:H7)*100</f>
        <v>132.69533055940823</v>
      </c>
      <c r="N88" s="28">
        <f t="shared" si="8"/>
        <v>95.373215605430005</v>
      </c>
      <c r="O88" s="28">
        <f>H88/L94</f>
        <v>236.93247482251942</v>
      </c>
      <c r="P88" s="24" t="s">
        <v>62</v>
      </c>
    </row>
    <row r="89" spans="1:16" ht="21" customHeight="1">
      <c r="B89" s="29" t="s">
        <v>46</v>
      </c>
      <c r="C89" s="30" t="s">
        <v>47</v>
      </c>
    </row>
    <row r="90" spans="1:16" ht="15.75" customHeight="1">
      <c r="C90" s="30" t="s">
        <v>48</v>
      </c>
      <c r="L90" s="31">
        <v>192.62</v>
      </c>
      <c r="M90" s="7" t="s">
        <v>79</v>
      </c>
    </row>
    <row r="91" spans="1:16" ht="15.75" customHeight="1">
      <c r="C91" s="30" t="s">
        <v>45</v>
      </c>
      <c r="L91" s="31">
        <v>83.21</v>
      </c>
    </row>
    <row r="92" spans="1:16" ht="15.75" customHeight="1">
      <c r="F92" s="40">
        <f>SUM(F84:F87)</f>
        <v>35824</v>
      </c>
      <c r="L92" s="31">
        <v>19.52</v>
      </c>
    </row>
    <row r="93" spans="1:16" ht="15.75" customHeight="1">
      <c r="L93" s="31">
        <v>128.63999999999999</v>
      </c>
    </row>
    <row r="94" spans="1:16" ht="15.75" customHeight="1">
      <c r="L94" s="31">
        <f>SUM(L90:L93)</f>
        <v>423.98999999999995</v>
      </c>
    </row>
  </sheetData>
  <mergeCells count="48">
    <mergeCell ref="K2:K3"/>
    <mergeCell ref="L2:L3"/>
    <mergeCell ref="P2:P3"/>
    <mergeCell ref="C80:C83"/>
    <mergeCell ref="C76:C79"/>
    <mergeCell ref="C32:C35"/>
    <mergeCell ref="C40:C43"/>
    <mergeCell ref="C16:C19"/>
    <mergeCell ref="C20:C23"/>
    <mergeCell ref="C24:C27"/>
    <mergeCell ref="B2:C3"/>
    <mergeCell ref="F2:F3"/>
    <mergeCell ref="D2:D3"/>
    <mergeCell ref="C28:C31"/>
    <mergeCell ref="B4:B7"/>
    <mergeCell ref="C4:C7"/>
    <mergeCell ref="C84:C87"/>
    <mergeCell ref="B64:B67"/>
    <mergeCell ref="B68:B71"/>
    <mergeCell ref="B72:B75"/>
    <mergeCell ref="B76:B79"/>
    <mergeCell ref="B80:B83"/>
    <mergeCell ref="B84:B87"/>
    <mergeCell ref="C64:C67"/>
    <mergeCell ref="C68:C71"/>
    <mergeCell ref="C72:C75"/>
    <mergeCell ref="B52:B55"/>
    <mergeCell ref="B56:B59"/>
    <mergeCell ref="B60:B63"/>
    <mergeCell ref="C48:C51"/>
    <mergeCell ref="C56:C59"/>
    <mergeCell ref="C60:C63"/>
    <mergeCell ref="C52:C55"/>
    <mergeCell ref="B48:B51"/>
    <mergeCell ref="B16:B19"/>
    <mergeCell ref="B20:B23"/>
    <mergeCell ref="B24:B27"/>
    <mergeCell ref="B28:B31"/>
    <mergeCell ref="C8:C11"/>
    <mergeCell ref="C12:C15"/>
    <mergeCell ref="B12:B15"/>
    <mergeCell ref="B8:B11"/>
    <mergeCell ref="C44:C47"/>
    <mergeCell ref="B36:B39"/>
    <mergeCell ref="B40:B43"/>
    <mergeCell ref="B44:B47"/>
    <mergeCell ref="B32:B35"/>
    <mergeCell ref="C36:C39"/>
  </mergeCells>
  <phoneticPr fontId="2"/>
  <pageMargins left="0.78700000000000003" right="0.78700000000000003" top="1.05" bottom="1.06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4-9</vt:lpstr>
      <vt:lpstr>8.基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2022-08-26T00:31:56Z</cp:lastPrinted>
  <dcterms:created xsi:type="dcterms:W3CDTF">1997-01-08T22:48:59Z</dcterms:created>
  <dcterms:modified xsi:type="dcterms:W3CDTF">2022-08-26T00:31:59Z</dcterms:modified>
</cp:coreProperties>
</file>