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8_{4AC30847-FC12-4EBB-911D-A120FC9B8DB3}" xr6:coauthVersionLast="36" xr6:coauthVersionMax="36" xr10:uidLastSave="{00000000-0000-0000-0000-000000000000}"/>
  <bookViews>
    <workbookView xWindow="0" yWindow="0" windowWidth="15330" windowHeight="5820" tabRatio="882"/>
  </bookViews>
  <sheets>
    <sheet name="26-10" sheetId="4" r:id="rId1"/>
    <sheet name="26-1.基" sheetId="22" state="hidden" r:id="rId2"/>
    <sheet name="26-2.基" sheetId="13" state="hidden" r:id="rId3"/>
    <sheet name="26-3.基" sheetId="14" state="hidden" r:id="rId4"/>
    <sheet name="26-4.基" sheetId="5" state="hidden" r:id="rId5"/>
    <sheet name="26-5.基" sheetId="2" state="hidden" r:id="rId6"/>
    <sheet name="26-6.基" sheetId="3" state="hidden" r:id="rId7"/>
    <sheet name="26-7.基" sheetId="15" state="hidden" r:id="rId8"/>
    <sheet name="26-8.基" sheetId="23" state="hidden" r:id="rId9"/>
    <sheet name="26-9.基" sheetId="16" state="hidden" r:id="rId10"/>
  </sheets>
  <definedNames>
    <definedName name="_xlnm.Print_Area" localSheetId="1">'26-1.基'!$A$1:$R$9</definedName>
    <definedName name="_xlnm.Print_Area" localSheetId="0">'26-10'!$A$1:$L$38</definedName>
    <definedName name="_xlnm.Print_Area" localSheetId="2">'26-2.基'!$A$1:$I$33</definedName>
    <definedName name="_xlnm.Print_Area" localSheetId="4">'26-4.基'!$A$1:$P$10</definedName>
    <definedName name="_xlnm.Print_Area" localSheetId="5">'26-5.基'!$A$1:$L$10</definedName>
    <definedName name="_xlnm.Print_Area" localSheetId="8">'26-8.基'!$A$1:$G$10</definedName>
  </definedNames>
  <calcPr calcId="191029"/>
</workbook>
</file>

<file path=xl/calcChain.xml><?xml version="1.0" encoding="utf-8"?>
<calcChain xmlns="http://schemas.openxmlformats.org/spreadsheetml/2006/main">
  <c r="L4" i="4" l="1"/>
  <c r="L3" i="4"/>
  <c r="K3" i="4"/>
  <c r="K4" i="4"/>
  <c r="J4" i="4"/>
  <c r="J3" i="4"/>
  <c r="E9" i="2"/>
  <c r="M10" i="2"/>
  <c r="I9" i="2"/>
  <c r="K9" i="2"/>
  <c r="C9" i="2"/>
  <c r="F9" i="2" s="1"/>
  <c r="L9" i="2"/>
  <c r="E8" i="2"/>
  <c r="M9" i="2"/>
  <c r="I8" i="2"/>
  <c r="K8" i="2"/>
  <c r="C8" i="2"/>
  <c r="F8" i="2"/>
  <c r="J8" i="2"/>
  <c r="L8" i="2"/>
  <c r="D8" i="2"/>
  <c r="E7" i="2"/>
  <c r="M8" i="2"/>
  <c r="I7" i="2"/>
  <c r="K7" i="2"/>
  <c r="L7" i="2" s="1"/>
  <c r="C7" i="2"/>
  <c r="F7" i="2"/>
  <c r="D7" i="2" s="1"/>
  <c r="J7" i="2"/>
  <c r="E6" i="2"/>
  <c r="C6" i="2" s="1"/>
  <c r="M7" i="2"/>
  <c r="I6" i="2"/>
  <c r="K6" i="2"/>
  <c r="E5" i="2"/>
  <c r="M6" i="2"/>
  <c r="I5" i="2"/>
  <c r="K5" i="2"/>
  <c r="C5" i="2"/>
  <c r="F5" i="2"/>
  <c r="J5" i="2"/>
  <c r="L5" i="2"/>
  <c r="D5" i="2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13" i="14"/>
  <c r="E14" i="14"/>
  <c r="E12" i="14"/>
  <c r="E11" i="14"/>
  <c r="E10" i="14"/>
  <c r="E9" i="14"/>
  <c r="E8" i="14"/>
  <c r="E7" i="14"/>
  <c r="E6" i="14"/>
  <c r="E5" i="14"/>
  <c r="E3" i="14"/>
  <c r="Q8" i="22"/>
  <c r="P8" i="22"/>
  <c r="R8" i="22"/>
  <c r="Q7" i="22"/>
  <c r="P7" i="22"/>
  <c r="R7" i="22"/>
  <c r="Q6" i="22"/>
  <c r="P6" i="22"/>
  <c r="R6" i="22"/>
  <c r="Q5" i="22"/>
  <c r="P5" i="22"/>
  <c r="R5" i="22"/>
  <c r="Q4" i="22"/>
  <c r="R4" i="22" s="1"/>
  <c r="P4" i="22"/>
  <c r="N8" i="22"/>
  <c r="O8" i="22" s="1"/>
  <c r="M8" i="22"/>
  <c r="N7" i="22"/>
  <c r="M7" i="22"/>
  <c r="O7" i="22"/>
  <c r="N6" i="22"/>
  <c r="O6" i="22" s="1"/>
  <c r="M6" i="22"/>
  <c r="N5" i="22"/>
  <c r="O5" i="22" s="1"/>
  <c r="M5" i="22"/>
  <c r="N4" i="22"/>
  <c r="M4" i="22"/>
  <c r="O4" i="22"/>
  <c r="K8" i="22"/>
  <c r="J8" i="22"/>
  <c r="L8" i="22"/>
  <c r="K7" i="22"/>
  <c r="J7" i="22"/>
  <c r="L7" i="22"/>
  <c r="K6" i="22"/>
  <c r="J6" i="22"/>
  <c r="L6" i="22"/>
  <c r="K5" i="22"/>
  <c r="J5" i="22"/>
  <c r="L5" i="22"/>
  <c r="K4" i="22"/>
  <c r="J4" i="22"/>
  <c r="L4" i="22"/>
  <c r="E31" i="22"/>
  <c r="F31" i="22" s="1"/>
  <c r="D31" i="22"/>
  <c r="D8" i="22" s="1"/>
  <c r="E27" i="22"/>
  <c r="E28" i="22"/>
  <c r="E29" i="22"/>
  <c r="E30" i="22"/>
  <c r="E7" i="22" s="1"/>
  <c r="D27" i="22"/>
  <c r="D28" i="22"/>
  <c r="D7" i="22" s="1"/>
  <c r="D29" i="22"/>
  <c r="D30" i="22"/>
  <c r="E23" i="22"/>
  <c r="F23" i="22" s="1"/>
  <c r="E24" i="22"/>
  <c r="F24" i="22" s="1"/>
  <c r="E25" i="22"/>
  <c r="F25" i="22" s="1"/>
  <c r="E26" i="22"/>
  <c r="E6" i="22"/>
  <c r="D23" i="22"/>
  <c r="D24" i="22"/>
  <c r="D25" i="22"/>
  <c r="D26" i="22"/>
  <c r="D6" i="22"/>
  <c r="F6" i="22"/>
  <c r="E19" i="22"/>
  <c r="F19" i="22" s="1"/>
  <c r="E20" i="22"/>
  <c r="E21" i="22"/>
  <c r="F21" i="22" s="1"/>
  <c r="E22" i="22"/>
  <c r="F22" i="22" s="1"/>
  <c r="E5" i="22"/>
  <c r="D19" i="22"/>
  <c r="D5" i="22" s="1"/>
  <c r="D20" i="22"/>
  <c r="D21" i="22"/>
  <c r="D22" i="22"/>
  <c r="E15" i="22"/>
  <c r="E16" i="22"/>
  <c r="E17" i="22"/>
  <c r="E4" i="22" s="1"/>
  <c r="E18" i="22"/>
  <c r="D15" i="22"/>
  <c r="D4" i="22" s="1"/>
  <c r="D16" i="22"/>
  <c r="D17" i="22"/>
  <c r="D18" i="22"/>
  <c r="F18" i="22" s="1"/>
  <c r="H8" i="22"/>
  <c r="G8" i="22"/>
  <c r="I8" i="22"/>
  <c r="H7" i="22"/>
  <c r="G7" i="22"/>
  <c r="I7" i="22"/>
  <c r="H6" i="22"/>
  <c r="G6" i="22"/>
  <c r="I6" i="22"/>
  <c r="H5" i="22"/>
  <c r="G5" i="22"/>
  <c r="I5" i="22"/>
  <c r="H4" i="22"/>
  <c r="G4" i="22"/>
  <c r="I4" i="22"/>
  <c r="E4" i="16"/>
  <c r="C4" i="16"/>
  <c r="R31" i="22"/>
  <c r="O31" i="22"/>
  <c r="L31" i="22"/>
  <c r="I31" i="22"/>
  <c r="R30" i="22"/>
  <c r="O30" i="22"/>
  <c r="L30" i="22"/>
  <c r="I30" i="22"/>
  <c r="F30" i="22"/>
  <c r="R29" i="22"/>
  <c r="O29" i="22"/>
  <c r="L29" i="22"/>
  <c r="I29" i="22"/>
  <c r="F29" i="22"/>
  <c r="R28" i="22"/>
  <c r="O28" i="22"/>
  <c r="L28" i="22"/>
  <c r="I28" i="22"/>
  <c r="F28" i="22"/>
  <c r="R27" i="22"/>
  <c r="O27" i="22"/>
  <c r="L27" i="22"/>
  <c r="I27" i="22"/>
  <c r="F27" i="22"/>
  <c r="R26" i="22"/>
  <c r="O26" i="22"/>
  <c r="L26" i="22"/>
  <c r="I26" i="22"/>
  <c r="F26" i="22"/>
  <c r="R25" i="22"/>
  <c r="O25" i="22"/>
  <c r="L25" i="22"/>
  <c r="I25" i="22"/>
  <c r="R24" i="22"/>
  <c r="O24" i="22"/>
  <c r="L24" i="22"/>
  <c r="I24" i="22"/>
  <c r="R23" i="22"/>
  <c r="O23" i="22"/>
  <c r="L23" i="22"/>
  <c r="I23" i="22"/>
  <c r="R22" i="22"/>
  <c r="O22" i="22"/>
  <c r="L22" i="22"/>
  <c r="I22" i="22"/>
  <c r="R21" i="22"/>
  <c r="O21" i="22"/>
  <c r="L21" i="22"/>
  <c r="I21" i="22"/>
  <c r="R20" i="22"/>
  <c r="O20" i="22"/>
  <c r="L20" i="22"/>
  <c r="I20" i="22"/>
  <c r="F20" i="22"/>
  <c r="R19" i="22"/>
  <c r="O19" i="22"/>
  <c r="L19" i="22"/>
  <c r="I19" i="22"/>
  <c r="R18" i="22"/>
  <c r="O18" i="22"/>
  <c r="L18" i="22"/>
  <c r="I18" i="22"/>
  <c r="R17" i="22"/>
  <c r="O17" i="22"/>
  <c r="L17" i="22"/>
  <c r="I17" i="22"/>
  <c r="F17" i="22"/>
  <c r="R16" i="22"/>
  <c r="O16" i="22"/>
  <c r="L16" i="22"/>
  <c r="I16" i="22"/>
  <c r="F16" i="22"/>
  <c r="R15" i="22"/>
  <c r="O15" i="22"/>
  <c r="L15" i="22"/>
  <c r="I15" i="22"/>
  <c r="F15" i="22"/>
  <c r="E130" i="13"/>
  <c r="D130" i="13"/>
  <c r="E129" i="13"/>
  <c r="D129" i="13"/>
  <c r="E128" i="13"/>
  <c r="D128" i="13"/>
  <c r="E127" i="13"/>
  <c r="D127" i="13"/>
  <c r="I126" i="13"/>
  <c r="E126" i="13" s="1"/>
  <c r="H126" i="13"/>
  <c r="D126" i="13" s="1"/>
  <c r="G126" i="13"/>
  <c r="F126" i="13"/>
  <c r="E125" i="13"/>
  <c r="D125" i="13"/>
  <c r="E124" i="13"/>
  <c r="D124" i="13"/>
  <c r="E123" i="13"/>
  <c r="D123" i="13"/>
  <c r="E122" i="13"/>
  <c r="D122" i="13"/>
  <c r="I121" i="13"/>
  <c r="H121" i="13"/>
  <c r="G121" i="13"/>
  <c r="F121" i="13"/>
  <c r="E121" i="13"/>
  <c r="D121" i="13"/>
  <c r="E120" i="13"/>
  <c r="D120" i="13"/>
  <c r="E119" i="13"/>
  <c r="D119" i="13"/>
  <c r="E118" i="13"/>
  <c r="D118" i="13"/>
  <c r="E117" i="13"/>
  <c r="D117" i="13"/>
  <c r="I116" i="13"/>
  <c r="H116" i="13"/>
  <c r="G116" i="13"/>
  <c r="F116" i="13"/>
  <c r="E116" i="13"/>
  <c r="D116" i="13"/>
  <c r="E115" i="13"/>
  <c r="D115" i="13"/>
  <c r="E114" i="13"/>
  <c r="D114" i="13"/>
  <c r="E113" i="13"/>
  <c r="D113" i="13"/>
  <c r="E112" i="13"/>
  <c r="D112" i="13"/>
  <c r="I111" i="13"/>
  <c r="H111" i="13"/>
  <c r="G111" i="13"/>
  <c r="F111" i="13"/>
  <c r="D111" i="13" s="1"/>
  <c r="E111" i="13"/>
  <c r="E110" i="13"/>
  <c r="D110" i="13"/>
  <c r="E109" i="13"/>
  <c r="D109" i="13"/>
  <c r="E108" i="13"/>
  <c r="D108" i="13"/>
  <c r="E107" i="13"/>
  <c r="D107" i="13"/>
  <c r="I106" i="13"/>
  <c r="H106" i="13"/>
  <c r="G106" i="13"/>
  <c r="F106" i="13"/>
  <c r="E106" i="13"/>
  <c r="D106" i="13"/>
  <c r="E105" i="13"/>
  <c r="D105" i="13"/>
  <c r="E104" i="13"/>
  <c r="D104" i="13"/>
  <c r="E103" i="13"/>
  <c r="D103" i="13"/>
  <c r="E102" i="13"/>
  <c r="D102" i="13"/>
  <c r="I101" i="13"/>
  <c r="H101" i="13"/>
  <c r="G101" i="13"/>
  <c r="F101" i="13"/>
  <c r="E101" i="13"/>
  <c r="D101" i="13"/>
  <c r="E100" i="13"/>
  <c r="D100" i="13"/>
  <c r="E99" i="13"/>
  <c r="D99" i="13"/>
  <c r="E98" i="13"/>
  <c r="D98" i="13"/>
  <c r="E97" i="13"/>
  <c r="D97" i="13"/>
  <c r="I96" i="13"/>
  <c r="H96" i="13"/>
  <c r="G96" i="13"/>
  <c r="F96" i="13"/>
  <c r="E96" i="13"/>
  <c r="D96" i="13"/>
  <c r="E95" i="13"/>
  <c r="D95" i="13"/>
  <c r="E94" i="13"/>
  <c r="D94" i="13"/>
  <c r="E93" i="13"/>
  <c r="D93" i="13"/>
  <c r="E92" i="13"/>
  <c r="D92" i="13"/>
  <c r="I91" i="13"/>
  <c r="E91" i="13" s="1"/>
  <c r="H91" i="13"/>
  <c r="G91" i="13"/>
  <c r="F91" i="13"/>
  <c r="D91" i="13"/>
  <c r="E90" i="13"/>
  <c r="D90" i="13"/>
  <c r="E89" i="13"/>
  <c r="D89" i="13"/>
  <c r="E88" i="13"/>
  <c r="D88" i="13"/>
  <c r="E87" i="13"/>
  <c r="D87" i="13"/>
  <c r="I86" i="13"/>
  <c r="H86" i="13"/>
  <c r="G86" i="13"/>
  <c r="F86" i="13"/>
  <c r="E86" i="13"/>
  <c r="D86" i="13"/>
  <c r="E84" i="13"/>
  <c r="D84" i="13"/>
  <c r="E83" i="13"/>
  <c r="D83" i="13"/>
  <c r="E82" i="13"/>
  <c r="D82" i="13"/>
  <c r="E81" i="13"/>
  <c r="D81" i="13"/>
  <c r="I80" i="13"/>
  <c r="E80" i="13" s="1"/>
  <c r="H80" i="13"/>
  <c r="D80" i="13" s="1"/>
  <c r="G80" i="13"/>
  <c r="F80" i="13"/>
  <c r="E79" i="13"/>
  <c r="D79" i="13"/>
  <c r="E78" i="13"/>
  <c r="D78" i="13"/>
  <c r="E77" i="13"/>
  <c r="D77" i="13"/>
  <c r="E76" i="13"/>
  <c r="D76" i="13"/>
  <c r="I75" i="13"/>
  <c r="H75" i="13"/>
  <c r="G75" i="13"/>
  <c r="F75" i="13"/>
  <c r="E75" i="13"/>
  <c r="D75" i="13"/>
  <c r="E74" i="13"/>
  <c r="D74" i="13"/>
  <c r="E73" i="13"/>
  <c r="D73" i="13"/>
  <c r="E72" i="13"/>
  <c r="D72" i="13"/>
  <c r="E71" i="13"/>
  <c r="D71" i="13"/>
  <c r="I70" i="13"/>
  <c r="H70" i="13"/>
  <c r="G70" i="13"/>
  <c r="F70" i="13"/>
  <c r="E70" i="13"/>
  <c r="D70" i="13"/>
  <c r="E69" i="13"/>
  <c r="D69" i="13"/>
  <c r="E68" i="13"/>
  <c r="D68" i="13"/>
  <c r="E67" i="13"/>
  <c r="D67" i="13"/>
  <c r="E66" i="13"/>
  <c r="D66" i="13"/>
  <c r="I65" i="13"/>
  <c r="H65" i="13"/>
  <c r="G65" i="13"/>
  <c r="F65" i="13"/>
  <c r="E65" i="13"/>
  <c r="D65" i="13"/>
  <c r="E64" i="13"/>
  <c r="D64" i="13"/>
  <c r="E63" i="13"/>
  <c r="D63" i="13"/>
  <c r="E62" i="13"/>
  <c r="D62" i="13"/>
  <c r="E61" i="13"/>
  <c r="D61" i="13"/>
  <c r="I60" i="13"/>
  <c r="H60" i="13"/>
  <c r="G60" i="13"/>
  <c r="F60" i="13"/>
  <c r="E60" i="13"/>
  <c r="D60" i="13"/>
  <c r="E59" i="13"/>
  <c r="D59" i="13"/>
  <c r="E58" i="13"/>
  <c r="D58" i="13"/>
  <c r="E57" i="13"/>
  <c r="D57" i="13"/>
  <c r="E56" i="13"/>
  <c r="D56" i="13"/>
  <c r="I55" i="13"/>
  <c r="H55" i="13"/>
  <c r="G55" i="13"/>
  <c r="E55" i="13" s="1"/>
  <c r="F55" i="13"/>
  <c r="D55" i="13" s="1"/>
  <c r="E54" i="13"/>
  <c r="D54" i="13"/>
  <c r="E53" i="13"/>
  <c r="D53" i="13"/>
  <c r="E52" i="13"/>
  <c r="D52" i="13"/>
  <c r="E51" i="13"/>
  <c r="D51" i="13"/>
  <c r="I50" i="13"/>
  <c r="H50" i="13"/>
  <c r="G50" i="13"/>
  <c r="F50" i="13"/>
  <c r="E50" i="13"/>
  <c r="D50" i="13"/>
  <c r="E49" i="13"/>
  <c r="D49" i="13"/>
  <c r="E48" i="13"/>
  <c r="D48" i="13"/>
  <c r="E47" i="13"/>
  <c r="D47" i="13"/>
  <c r="E46" i="13"/>
  <c r="D46" i="13"/>
  <c r="I45" i="13"/>
  <c r="E45" i="13" s="1"/>
  <c r="H45" i="13"/>
  <c r="D45" i="13" s="1"/>
  <c r="G45" i="13"/>
  <c r="F45" i="13"/>
  <c r="I32" i="13"/>
  <c r="H32" i="13"/>
  <c r="G32" i="13"/>
  <c r="F32" i="13"/>
  <c r="E32" i="13"/>
  <c r="D32" i="13"/>
  <c r="I31" i="13"/>
  <c r="E31" i="13" s="1"/>
  <c r="H31" i="13"/>
  <c r="D31" i="13" s="1"/>
  <c r="G31" i="13"/>
  <c r="F31" i="13"/>
  <c r="I30" i="13"/>
  <c r="H30" i="13"/>
  <c r="G30" i="13"/>
  <c r="F30" i="13"/>
  <c r="E30" i="13"/>
  <c r="D30" i="13"/>
  <c r="I29" i="13"/>
  <c r="H29" i="13"/>
  <c r="G29" i="13"/>
  <c r="F29" i="13"/>
  <c r="E29" i="13"/>
  <c r="D29" i="13"/>
  <c r="I28" i="13"/>
  <c r="E28" i="13" s="1"/>
  <c r="H28" i="13"/>
  <c r="D28" i="13" s="1"/>
  <c r="G28" i="13"/>
  <c r="F28" i="13"/>
  <c r="I26" i="13"/>
  <c r="H26" i="13"/>
  <c r="G26" i="13"/>
  <c r="E26" i="13" s="1"/>
  <c r="F26" i="13"/>
  <c r="D26" i="13" s="1"/>
  <c r="I25" i="13"/>
  <c r="H25" i="13"/>
  <c r="G25" i="13"/>
  <c r="E25" i="13" s="1"/>
  <c r="F25" i="13"/>
  <c r="D25" i="13"/>
  <c r="I24" i="13"/>
  <c r="H24" i="13"/>
  <c r="G24" i="13"/>
  <c r="F24" i="13"/>
  <c r="E24" i="13"/>
  <c r="D24" i="13"/>
  <c r="I23" i="13"/>
  <c r="H23" i="13"/>
  <c r="G23" i="13"/>
  <c r="F23" i="13"/>
  <c r="E23" i="13"/>
  <c r="D23" i="13"/>
  <c r="I22" i="13"/>
  <c r="H22" i="13"/>
  <c r="G22" i="13"/>
  <c r="F22" i="13"/>
  <c r="E22" i="13"/>
  <c r="D22" i="13"/>
  <c r="I20" i="13"/>
  <c r="E20" i="13" s="1"/>
  <c r="H20" i="13"/>
  <c r="G20" i="13"/>
  <c r="F20" i="13"/>
  <c r="D20" i="13"/>
  <c r="I19" i="13"/>
  <c r="H19" i="13"/>
  <c r="G19" i="13"/>
  <c r="F19" i="13"/>
  <c r="E19" i="13"/>
  <c r="D19" i="13"/>
  <c r="I18" i="13"/>
  <c r="H18" i="13"/>
  <c r="G18" i="13"/>
  <c r="F18" i="13"/>
  <c r="E18" i="13"/>
  <c r="D18" i="13"/>
  <c r="I17" i="13"/>
  <c r="H17" i="13"/>
  <c r="G17" i="13"/>
  <c r="F17" i="13"/>
  <c r="E17" i="13"/>
  <c r="D17" i="13"/>
  <c r="H16" i="13"/>
  <c r="G16" i="13"/>
  <c r="F16" i="13"/>
  <c r="D16" i="13"/>
  <c r="H14" i="13"/>
  <c r="D14" i="13" s="1"/>
  <c r="F14" i="13"/>
  <c r="F10" i="13" s="1"/>
  <c r="E14" i="13"/>
  <c r="I13" i="13"/>
  <c r="H13" i="13"/>
  <c r="G13" i="13"/>
  <c r="E13" i="13" s="1"/>
  <c r="F13" i="13"/>
  <c r="D13" i="13"/>
  <c r="I12" i="13"/>
  <c r="H12" i="13"/>
  <c r="G12" i="13"/>
  <c r="F12" i="13"/>
  <c r="E12" i="13"/>
  <c r="D12" i="13"/>
  <c r="I11" i="13"/>
  <c r="H11" i="13"/>
  <c r="G11" i="13"/>
  <c r="F11" i="13"/>
  <c r="E11" i="13"/>
  <c r="D11" i="13"/>
  <c r="I10" i="13"/>
  <c r="G10" i="13"/>
  <c r="E10" i="13"/>
  <c r="I8" i="13"/>
  <c r="H8" i="13"/>
  <c r="F8" i="13"/>
  <c r="F4" i="13" s="1"/>
  <c r="E8" i="13"/>
  <c r="D8" i="13"/>
  <c r="I7" i="13"/>
  <c r="E7" i="13" s="1"/>
  <c r="H7" i="13"/>
  <c r="D7" i="13" s="1"/>
  <c r="G7" i="13"/>
  <c r="F7" i="13"/>
  <c r="I6" i="13"/>
  <c r="H6" i="13"/>
  <c r="G6" i="13"/>
  <c r="F6" i="13"/>
  <c r="E6" i="13"/>
  <c r="D6" i="13"/>
  <c r="I5" i="13"/>
  <c r="H5" i="13"/>
  <c r="G5" i="13"/>
  <c r="E5" i="13" s="1"/>
  <c r="F5" i="13"/>
  <c r="D5" i="13"/>
  <c r="G4" i="13"/>
  <c r="M38" i="5"/>
  <c r="H38" i="5"/>
  <c r="D38" i="5"/>
  <c r="C38" i="5"/>
  <c r="M37" i="5"/>
  <c r="H37" i="5"/>
  <c r="D37" i="5"/>
  <c r="C37" i="5"/>
  <c r="M36" i="5"/>
  <c r="H36" i="5"/>
  <c r="D36" i="5"/>
  <c r="C36" i="5" s="1"/>
  <c r="M35" i="5"/>
  <c r="H35" i="5"/>
  <c r="D35" i="5"/>
  <c r="C35" i="5"/>
  <c r="M34" i="5"/>
  <c r="H34" i="5"/>
  <c r="D34" i="5"/>
  <c r="C34" i="5"/>
  <c r="M33" i="5"/>
  <c r="H33" i="5"/>
  <c r="D33" i="5"/>
  <c r="C33" i="5" s="1"/>
  <c r="M32" i="5"/>
  <c r="H32" i="5"/>
  <c r="D32" i="5"/>
  <c r="C32" i="5"/>
  <c r="M31" i="5"/>
  <c r="H31" i="5"/>
  <c r="D31" i="5"/>
  <c r="C31" i="5"/>
  <c r="M30" i="5"/>
  <c r="H30" i="5"/>
  <c r="D30" i="5"/>
  <c r="C30" i="5"/>
  <c r="M29" i="5"/>
  <c r="H29" i="5"/>
  <c r="D29" i="5"/>
  <c r="C29" i="5"/>
  <c r="M28" i="5"/>
  <c r="H28" i="5"/>
  <c r="C28" i="5" s="1"/>
  <c r="D28" i="5"/>
  <c r="M27" i="5"/>
  <c r="H27" i="5"/>
  <c r="D27" i="5"/>
  <c r="C27" i="5"/>
  <c r="M26" i="5"/>
  <c r="H26" i="5"/>
  <c r="D26" i="5"/>
  <c r="C26" i="5"/>
  <c r="M25" i="5"/>
  <c r="H25" i="5"/>
  <c r="D25" i="5"/>
  <c r="C25" i="5"/>
  <c r="M24" i="5"/>
  <c r="H24" i="5"/>
  <c r="D24" i="5"/>
  <c r="C24" i="5"/>
  <c r="M23" i="5"/>
  <c r="H23" i="5"/>
  <c r="D23" i="5"/>
  <c r="C23" i="5"/>
  <c r="M22" i="5"/>
  <c r="H22" i="5"/>
  <c r="D22" i="5"/>
  <c r="C22" i="5"/>
  <c r="M21" i="5"/>
  <c r="H21" i="5"/>
  <c r="D21" i="5"/>
  <c r="C21" i="5"/>
  <c r="M20" i="5"/>
  <c r="H20" i="5"/>
  <c r="C20" i="5" s="1"/>
  <c r="D20" i="5"/>
  <c r="M19" i="5"/>
  <c r="H19" i="5"/>
  <c r="D19" i="5"/>
  <c r="C19" i="5"/>
  <c r="M18" i="5"/>
  <c r="H18" i="5"/>
  <c r="D18" i="5"/>
  <c r="C18" i="5"/>
  <c r="M17" i="5"/>
  <c r="H17" i="5"/>
  <c r="D17" i="5"/>
  <c r="C17" i="5"/>
  <c r="M16" i="5"/>
  <c r="H16" i="5"/>
  <c r="D16" i="5"/>
  <c r="C16" i="5"/>
  <c r="M15" i="5"/>
  <c r="H15" i="5"/>
  <c r="D15" i="5"/>
  <c r="C15" i="5"/>
  <c r="P9" i="5"/>
  <c r="L9" i="5"/>
  <c r="K9" i="5"/>
  <c r="H9" i="5"/>
  <c r="G9" i="5"/>
  <c r="F9" i="5"/>
  <c r="E9" i="5"/>
  <c r="D9" i="5"/>
  <c r="C9" i="5"/>
  <c r="P8" i="5"/>
  <c r="N8" i="5"/>
  <c r="M8" i="5" s="1"/>
  <c r="L8" i="5"/>
  <c r="K8" i="5"/>
  <c r="H8" i="5" s="1"/>
  <c r="G8" i="5"/>
  <c r="F8" i="5"/>
  <c r="D8" i="5" s="1"/>
  <c r="C8" i="5" s="1"/>
  <c r="E8" i="5"/>
  <c r="P7" i="5"/>
  <c r="N7" i="5"/>
  <c r="M7" i="5" s="1"/>
  <c r="C7" i="5" s="1"/>
  <c r="L7" i="5"/>
  <c r="K7" i="5"/>
  <c r="H7" i="5"/>
  <c r="G7" i="5"/>
  <c r="F7" i="5"/>
  <c r="E7" i="5"/>
  <c r="D7" i="5"/>
  <c r="P6" i="5"/>
  <c r="O6" i="5"/>
  <c r="N6" i="5"/>
  <c r="M6" i="5"/>
  <c r="L6" i="5"/>
  <c r="K6" i="5"/>
  <c r="H6" i="5" s="1"/>
  <c r="G6" i="5"/>
  <c r="F6" i="5"/>
  <c r="E6" i="5"/>
  <c r="D6" i="5" s="1"/>
  <c r="C6" i="5" s="1"/>
  <c r="P5" i="5"/>
  <c r="O5" i="5"/>
  <c r="N5" i="5"/>
  <c r="M5" i="5" s="1"/>
  <c r="L5" i="5"/>
  <c r="K5" i="5"/>
  <c r="H5" i="5" s="1"/>
  <c r="C5" i="5" s="1"/>
  <c r="G5" i="5"/>
  <c r="F5" i="5"/>
  <c r="E5" i="5"/>
  <c r="D5" i="5"/>
  <c r="P4" i="5"/>
  <c r="O4" i="5"/>
  <c r="N4" i="5"/>
  <c r="M4" i="5" s="1"/>
  <c r="C4" i="5" s="1"/>
  <c r="L4" i="5"/>
  <c r="K4" i="5"/>
  <c r="J4" i="5"/>
  <c r="I4" i="5"/>
  <c r="H4" i="5"/>
  <c r="G4" i="5"/>
  <c r="F4" i="5"/>
  <c r="E4" i="5"/>
  <c r="D4" i="5"/>
  <c r="H9" i="3"/>
  <c r="F9" i="3"/>
  <c r="E9" i="3"/>
  <c r="C9" i="3"/>
  <c r="H8" i="3"/>
  <c r="F8" i="3"/>
  <c r="E8" i="3"/>
  <c r="D8" i="3"/>
  <c r="C8" i="3"/>
  <c r="H7" i="3"/>
  <c r="E7" i="3"/>
  <c r="C7" i="3"/>
  <c r="H6" i="3"/>
  <c r="F6" i="3"/>
  <c r="E6" i="3"/>
  <c r="D6" i="3"/>
  <c r="C6" i="3"/>
  <c r="H5" i="3"/>
  <c r="E5" i="3"/>
  <c r="C5" i="3"/>
  <c r="I4" i="3"/>
  <c r="H4" i="3"/>
  <c r="G4" i="3"/>
  <c r="F4" i="3"/>
  <c r="E4" i="3"/>
  <c r="D4" i="3"/>
  <c r="C4" i="3"/>
  <c r="C35" i="2"/>
  <c r="L35" i="2"/>
  <c r="J35" i="2"/>
  <c r="F35" i="2"/>
  <c r="C34" i="2"/>
  <c r="L34" i="2"/>
  <c r="J34" i="2"/>
  <c r="F34" i="2"/>
  <c r="C33" i="2"/>
  <c r="J33" i="2" s="1"/>
  <c r="C32" i="2"/>
  <c r="L32" i="2" s="1"/>
  <c r="C31" i="2"/>
  <c r="L31" i="2" s="1"/>
  <c r="F31" i="2"/>
  <c r="C30" i="2"/>
  <c r="L30" i="2"/>
  <c r="J30" i="2"/>
  <c r="F30" i="2"/>
  <c r="C29" i="2"/>
  <c r="L29" i="2"/>
  <c r="J29" i="2"/>
  <c r="F29" i="2"/>
  <c r="C28" i="2"/>
  <c r="L28" i="2"/>
  <c r="J28" i="2"/>
  <c r="F28" i="2"/>
  <c r="C27" i="2"/>
  <c r="L27" i="2"/>
  <c r="J27" i="2"/>
  <c r="F27" i="2"/>
  <c r="C26" i="2"/>
  <c r="L26" i="2"/>
  <c r="J26" i="2"/>
  <c r="F26" i="2"/>
  <c r="C25" i="2"/>
  <c r="J25" i="2" s="1"/>
  <c r="C24" i="2"/>
  <c r="L24" i="2" s="1"/>
  <c r="F24" i="2"/>
  <c r="C23" i="2"/>
  <c r="L23" i="2" s="1"/>
  <c r="F23" i="2"/>
  <c r="C22" i="2"/>
  <c r="L22" i="2"/>
  <c r="J22" i="2"/>
  <c r="F22" i="2"/>
  <c r="C21" i="2"/>
  <c r="L21" i="2"/>
  <c r="J21" i="2"/>
  <c r="F21" i="2"/>
  <c r="C20" i="2"/>
  <c r="L20" i="2"/>
  <c r="J20" i="2"/>
  <c r="F20" i="2"/>
  <c r="C19" i="2"/>
  <c r="L19" i="2"/>
  <c r="J19" i="2"/>
  <c r="F19" i="2"/>
  <c r="C18" i="2"/>
  <c r="L18" i="2"/>
  <c r="J18" i="2"/>
  <c r="F18" i="2"/>
  <c r="C17" i="2"/>
  <c r="J17" i="2" s="1"/>
  <c r="C16" i="2"/>
  <c r="L16" i="2" s="1"/>
  <c r="F16" i="2"/>
  <c r="C15" i="2"/>
  <c r="L15" i="2" s="1"/>
  <c r="F15" i="2"/>
  <c r="E4" i="2"/>
  <c r="C4" i="2"/>
  <c r="L4" i="2" s="1"/>
  <c r="J4" i="2"/>
  <c r="F4" i="2"/>
  <c r="U4" i="4"/>
  <c r="AE4" i="4"/>
  <c r="AO4" i="4"/>
  <c r="AY4" i="4"/>
  <c r="U3" i="4"/>
  <c r="AE3" i="4"/>
  <c r="AO3" i="4"/>
  <c r="AY3" i="4"/>
  <c r="AL3" i="4"/>
  <c r="AV3" i="4"/>
  <c r="C5" i="23"/>
  <c r="E5" i="23"/>
  <c r="C6" i="23"/>
  <c r="E6" i="23"/>
  <c r="C7" i="23"/>
  <c r="C8" i="23"/>
  <c r="C9" i="23"/>
  <c r="G9" i="23"/>
  <c r="G8" i="23"/>
  <c r="G7" i="23"/>
  <c r="G6" i="23"/>
  <c r="G5" i="23"/>
  <c r="Q4" i="4"/>
  <c r="AA4" i="4"/>
  <c r="AK4" i="4"/>
  <c r="AU4" i="4"/>
  <c r="R4" i="4"/>
  <c r="AB4" i="4"/>
  <c r="AL4" i="4"/>
  <c r="AV4" i="4"/>
  <c r="S4" i="4"/>
  <c r="AC4" i="4"/>
  <c r="AM4" i="4"/>
  <c r="AW4" i="4"/>
  <c r="T4" i="4"/>
  <c r="AD4" i="4"/>
  <c r="AN4" i="4"/>
  <c r="AX4" i="4"/>
  <c r="Q3" i="4"/>
  <c r="AA3" i="4"/>
  <c r="AK3" i="4"/>
  <c r="AU3" i="4"/>
  <c r="R3" i="4"/>
  <c r="AB3" i="4"/>
  <c r="S3" i="4"/>
  <c r="AC3" i="4"/>
  <c r="AM3" i="4"/>
  <c r="AW3" i="4"/>
  <c r="T3" i="4"/>
  <c r="AD3" i="4"/>
  <c r="AN3" i="4"/>
  <c r="AX3" i="4"/>
  <c r="C4" i="23"/>
  <c r="C3" i="23"/>
  <c r="C17" i="23"/>
  <c r="C16" i="23"/>
  <c r="C15" i="23"/>
  <c r="C14" i="23"/>
  <c r="F6" i="2" l="1"/>
  <c r="J6" i="2"/>
  <c r="L6" i="2"/>
  <c r="F4" i="22"/>
  <c r="F7" i="22"/>
  <c r="F5" i="22"/>
  <c r="L17" i="2"/>
  <c r="L25" i="2"/>
  <c r="L33" i="2"/>
  <c r="E8" i="22"/>
  <c r="F8" i="22" s="1"/>
  <c r="H10" i="13"/>
  <c r="D10" i="13" s="1"/>
  <c r="I16" i="13"/>
  <c r="E16" i="13" s="1"/>
  <c r="H4" i="13"/>
  <c r="D4" i="13" s="1"/>
  <c r="I4" i="13"/>
  <c r="E4" i="13" s="1"/>
  <c r="J9" i="2"/>
  <c r="D9" i="2" s="1"/>
  <c r="J15" i="2"/>
  <c r="J23" i="2"/>
  <c r="J31" i="2"/>
  <c r="F32" i="2"/>
  <c r="J16" i="2"/>
  <c r="J24" i="2"/>
  <c r="J32" i="2"/>
  <c r="F17" i="2"/>
  <c r="F25" i="2"/>
  <c r="F33" i="2"/>
  <c r="D6" i="2" l="1"/>
</calcChain>
</file>

<file path=xl/comments1.xml><?xml version="1.0" encoding="utf-8"?>
<comments xmlns="http://schemas.openxmlformats.org/spreadsheetml/2006/main">
  <authors>
    <author xml:space="preserve"> </author>
  </authors>
  <commentList>
    <comment ref="C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土木費
道路橋梁費
</t>
        </r>
      </text>
    </comment>
    <comment ref="K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道路橋梁費総計費－補助金</t>
        </r>
      </text>
    </comment>
  </commentList>
</comments>
</file>

<file path=xl/sharedStrings.xml><?xml version="1.0" encoding="utf-8"?>
<sst xmlns="http://schemas.openxmlformats.org/spreadsheetml/2006/main" count="1583" uniqueCount="194">
  <si>
    <t>年次</t>
  </si>
  <si>
    <t>平成11年度</t>
  </si>
  <si>
    <t>佐久市</t>
  </si>
  <si>
    <t>臼田町</t>
  </si>
  <si>
    <t>浅科村</t>
  </si>
  <si>
    <t>望月町</t>
  </si>
  <si>
    <t>総延長</t>
    <rPh sb="0" eb="1">
      <t>ソウ</t>
    </rPh>
    <rPh sb="1" eb="3">
      <t>エンチョウ</t>
    </rPh>
    <phoneticPr fontId="2"/>
  </si>
  <si>
    <t>舗装延長</t>
    <rPh sb="0" eb="2">
      <t>ホソウ</t>
    </rPh>
    <rPh sb="2" eb="4">
      <t>エンチョウ</t>
    </rPh>
    <phoneticPr fontId="2"/>
  </si>
  <si>
    <t>舗装率</t>
    <rPh sb="0" eb="2">
      <t>ホソウ</t>
    </rPh>
    <rPh sb="2" eb="3">
      <t>リツ</t>
    </rPh>
    <phoneticPr fontId="2"/>
  </si>
  <si>
    <t>実延長</t>
    <rPh sb="0" eb="1">
      <t>ジツ</t>
    </rPh>
    <rPh sb="1" eb="3">
      <t>エンチョウ</t>
    </rPh>
    <phoneticPr fontId="2"/>
  </si>
  <si>
    <t>国道</t>
    <rPh sb="0" eb="2">
      <t>コクドウ</t>
    </rPh>
    <phoneticPr fontId="2"/>
  </si>
  <si>
    <t>県道</t>
    <rPh sb="0" eb="1">
      <t>ケン</t>
    </rPh>
    <rPh sb="1" eb="2">
      <t>ミチ</t>
    </rPh>
    <phoneticPr fontId="2"/>
  </si>
  <si>
    <t>市道</t>
    <rPh sb="0" eb="2">
      <t>シドウ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</si>
  <si>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4">
      <t>ジムショ</t>
    </rPh>
    <phoneticPr fontId="2"/>
  </si>
  <si>
    <t>延長</t>
    <rPh sb="0" eb="2">
      <t>エンチョウ</t>
    </rPh>
    <phoneticPr fontId="2"/>
  </si>
  <si>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</si>
  <si>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</si>
  <si>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区分</t>
    <rPh sb="0" eb="2">
      <t>クブン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</si>
  <si>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</si>
  <si>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</si>
  <si>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</si>
  <si>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</si>
  <si>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永久橋</t>
    <rPh sb="0" eb="2">
      <t>エイキュウ</t>
    </rPh>
    <rPh sb="2" eb="3">
      <t>バシ</t>
    </rPh>
    <phoneticPr fontId="2"/>
  </si>
  <si>
    <t>木橋</t>
    <rPh sb="0" eb="1">
      <t>キ</t>
    </rPh>
    <rPh sb="1" eb="2">
      <t>ハシ</t>
    </rPh>
    <phoneticPr fontId="2"/>
  </si>
  <si>
    <t>橋数</t>
    <rPh sb="0" eb="1">
      <t>ハシ</t>
    </rPh>
    <rPh sb="1" eb="2">
      <t>カズ</t>
    </rPh>
    <phoneticPr fontId="2"/>
  </si>
  <si>
    <t>橋長</t>
    <rPh sb="0" eb="1">
      <t>ハシ</t>
    </rPh>
    <rPh sb="1" eb="2">
      <t>ナガ</t>
    </rPh>
    <phoneticPr fontId="2"/>
  </si>
  <si>
    <t>総額</t>
    <rPh sb="0" eb="2">
      <t>ソウガク</t>
    </rPh>
    <phoneticPr fontId="2"/>
  </si>
  <si>
    <t>金額</t>
    <rPh sb="0" eb="2">
      <t>キンガク</t>
    </rPh>
    <phoneticPr fontId="2"/>
  </si>
  <si>
    <t>構成比</t>
    <rPh sb="0" eb="2">
      <t>コウセイ</t>
    </rPh>
    <rPh sb="2" eb="3">
      <t>ヒ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</si>
  <si>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</si>
  <si>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県費補助金</t>
    <rPh sb="0" eb="2">
      <t>ケンピ</t>
    </rPh>
    <rPh sb="2" eb="5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</si>
  <si>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</si>
  <si>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</si>
  <si>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</si>
  <si>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</si>
  <si>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</si>
  <si>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</si>
  <si>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</si>
  <si>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</si>
  <si>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</si>
  <si>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</si>
  <si>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（単位：千円）</t>
    <rPh sb="1" eb="3">
      <t>タンイ</t>
    </rPh>
    <rPh sb="4" eb="6">
      <t>センエン</t>
    </rPh>
    <phoneticPr fontId="2"/>
  </si>
  <si>
    <t>決定年月日</t>
    <rPh sb="0" eb="2">
      <t>ケッテイ</t>
    </rPh>
    <rPh sb="2" eb="5">
      <t>ネンガッピ</t>
    </rPh>
    <phoneticPr fontId="2"/>
  </si>
  <si>
    <t>舗装</t>
    <rPh sb="0" eb="2">
      <t>ホソウ</t>
    </rPh>
    <phoneticPr fontId="2"/>
  </si>
  <si>
    <t>改良</t>
    <rPh sb="0" eb="2">
      <t>カイリョウ</t>
    </rPh>
    <phoneticPr fontId="2"/>
  </si>
  <si>
    <t>補修維持</t>
    <rPh sb="0" eb="2">
      <t>ホシュウ</t>
    </rPh>
    <rPh sb="2" eb="4">
      <t>イジ</t>
    </rPh>
    <phoneticPr fontId="2"/>
  </si>
  <si>
    <t>交通安全</t>
    <rPh sb="0" eb="2">
      <t>コウツウ</t>
    </rPh>
    <rPh sb="2" eb="4">
      <t>アンゼン</t>
    </rPh>
    <phoneticPr fontId="2"/>
  </si>
  <si>
    <t>市単</t>
    <rPh sb="0" eb="1">
      <t>シ</t>
    </rPh>
    <rPh sb="1" eb="2">
      <t>タン</t>
    </rPh>
    <phoneticPr fontId="2"/>
  </si>
  <si>
    <t>補助</t>
    <rPh sb="0" eb="2">
      <t>ホジョ</t>
    </rPh>
    <phoneticPr fontId="2"/>
  </si>
  <si>
    <t>その他</t>
    <rPh sb="2" eb="3">
      <t>タ</t>
    </rPh>
    <phoneticPr fontId="2"/>
  </si>
  <si>
    <t>道路</t>
    <rPh sb="0" eb="2">
      <t>ドウロ</t>
    </rPh>
    <phoneticPr fontId="2"/>
  </si>
  <si>
    <t>橋梁</t>
    <rPh sb="0" eb="2">
      <t>キョウリョウ</t>
    </rPh>
    <phoneticPr fontId="2"/>
  </si>
  <si>
    <t>災害</t>
    <rPh sb="0" eb="2">
      <t>サイガイ</t>
    </rPh>
    <phoneticPr fontId="2"/>
  </si>
  <si>
    <t>新設</t>
    <rPh sb="0" eb="2">
      <t>シンセツ</t>
    </rPh>
    <phoneticPr fontId="2"/>
  </si>
  <si>
    <t>市町村</t>
    <rPh sb="0" eb="3">
      <t>シチョウソン</t>
    </rPh>
    <phoneticPr fontId="2"/>
  </si>
  <si>
    <t>御代田町</t>
    <rPh sb="0" eb="3">
      <t>ミヨタ</t>
    </rPh>
    <rPh sb="3" eb="4">
      <t>マチ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</si>
  <si>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</si>
  <si>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行政区域</t>
    <rPh sb="0" eb="2">
      <t>ギョウセイ</t>
    </rPh>
    <rPh sb="2" eb="4">
      <t>クイキ</t>
    </rPh>
    <phoneticPr fontId="2"/>
  </si>
  <si>
    <t>面積</t>
    <rPh sb="0" eb="2">
      <t>メンセキ</t>
    </rPh>
    <phoneticPr fontId="2"/>
  </si>
  <si>
    <t>資料：都市計画課</t>
    <rPh sb="0" eb="2">
      <t>シリョウ</t>
    </rPh>
    <rPh sb="3" eb="5">
      <t>トシ</t>
    </rPh>
    <rPh sb="5" eb="7">
      <t>ケイカク</t>
    </rPh>
    <rPh sb="7" eb="8">
      <t>カ</t>
    </rPh>
    <phoneticPr fontId="2"/>
  </si>
  <si>
    <t>事業種目</t>
    <rPh sb="0" eb="2">
      <t>ジギョウ</t>
    </rPh>
    <rPh sb="2" eb="4">
      <t>シュモク</t>
    </rPh>
    <phoneticPr fontId="2"/>
  </si>
  <si>
    <t>延長
事業費</t>
    <rPh sb="0" eb="2">
      <t>エンチョウ</t>
    </rPh>
    <rPh sb="3" eb="6">
      <t>ジギョウヒ</t>
    </rPh>
    <phoneticPr fontId="2"/>
  </si>
  <si>
    <t>事業費</t>
    <rPh sb="0" eb="3">
      <t>ジギョウヒ</t>
    </rPh>
    <phoneticPr fontId="2"/>
  </si>
  <si>
    <t>一般林道</t>
    <rPh sb="0" eb="2">
      <t>イッパン</t>
    </rPh>
    <rPh sb="2" eb="4">
      <t>リンドウ</t>
    </rPh>
    <phoneticPr fontId="2"/>
  </si>
  <si>
    <t>林溝林道</t>
    <rPh sb="0" eb="1">
      <t>ハヤシ</t>
    </rPh>
    <rPh sb="1" eb="2">
      <t>ミゾ</t>
    </rPh>
    <rPh sb="2" eb="4">
      <t>リンドウ</t>
    </rPh>
    <phoneticPr fontId="2"/>
  </si>
  <si>
    <t>間伐対策林道</t>
    <rPh sb="0" eb="2">
      <t>カンバツ</t>
    </rPh>
    <rPh sb="2" eb="4">
      <t>タイサク</t>
    </rPh>
    <rPh sb="4" eb="6">
      <t>リンドウ</t>
    </rPh>
    <phoneticPr fontId="2"/>
  </si>
  <si>
    <t>開設</t>
    <rPh sb="0" eb="2">
      <t>カイセツ</t>
    </rPh>
    <phoneticPr fontId="2"/>
  </si>
  <si>
    <t>〃</t>
    <phoneticPr fontId="2"/>
  </si>
  <si>
    <t>国庫補助</t>
    <rPh sb="0" eb="2">
      <t>コッコ</t>
    </rPh>
    <rPh sb="2" eb="4">
      <t>ホジョ</t>
    </rPh>
    <phoneticPr fontId="2"/>
  </si>
  <si>
    <t>県単</t>
    <rPh sb="0" eb="1">
      <t>ケン</t>
    </rPh>
    <rPh sb="1" eb="2">
      <t>タン</t>
    </rPh>
    <phoneticPr fontId="2"/>
  </si>
  <si>
    <t>併用林道</t>
    <rPh sb="0" eb="2">
      <t>ヘイヨウ</t>
    </rPh>
    <rPh sb="2" eb="4">
      <t>リンドウ</t>
    </rPh>
    <phoneticPr fontId="2"/>
  </si>
  <si>
    <t>交通安全対策</t>
    <rPh sb="0" eb="2">
      <t>コウツウ</t>
    </rPh>
    <rPh sb="2" eb="4">
      <t>アンゼン</t>
    </rPh>
    <rPh sb="4" eb="6">
      <t>タイサク</t>
    </rPh>
    <phoneticPr fontId="2"/>
  </si>
  <si>
    <t>〃</t>
    <phoneticPr fontId="2"/>
  </si>
  <si>
    <t>浅科村</t>
    <rPh sb="0" eb="3">
      <t>アサシナムラ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</si>
  <si>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</si>
  <si>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</si>
  <si>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</si>
  <si>
    <t>（単位：千円，％）</t>
    <rPh sb="1" eb="3">
      <t>タンイ</t>
    </rPh>
    <rPh sb="4" eb="6">
      <t>センエン</t>
    </rPh>
    <phoneticPr fontId="2"/>
  </si>
  <si>
    <t>（単位：k㎡）</t>
    <rPh sb="1" eb="3">
      <t>タンイ</t>
    </rPh>
    <phoneticPr fontId="2"/>
  </si>
  <si>
    <t>資料：監理課・佐久建設事務所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phoneticPr fontId="2"/>
  </si>
  <si>
    <t>平成13年度</t>
  </si>
  <si>
    <t>平成１3年度</t>
    <rPh sb="0" eb="2">
      <t>ヘイセイ</t>
    </rPh>
    <rPh sb="4" eb="6">
      <t>ネンド</t>
    </rPh>
    <phoneticPr fontId="2"/>
  </si>
  <si>
    <t>資料：耕地林務課</t>
    <rPh sb="0" eb="2">
      <t>シリョウ</t>
    </rPh>
    <rPh sb="3" eb="5">
      <t>コウチ</t>
    </rPh>
    <rPh sb="5" eb="6">
      <t>ハヤシ</t>
    </rPh>
    <rPh sb="6" eb="7">
      <t>ツト</t>
    </rPh>
    <rPh sb="7" eb="8">
      <t>カ</t>
    </rPh>
    <phoneticPr fontId="2"/>
  </si>
  <si>
    <t>（単位：ha）</t>
  </si>
  <si>
    <t>決定
年月日</t>
  </si>
  <si>
    <t>地区</t>
  </si>
  <si>
    <t>第1種
低層
住居
専用地域</t>
  </si>
  <si>
    <t>第2種
低層
住居
専用地域</t>
  </si>
  <si>
    <t>第1種
中高層
住居
専用地域</t>
  </si>
  <si>
    <t>第2種
中高層
住居
専用地域</t>
  </si>
  <si>
    <t>第1種
住居
地域</t>
  </si>
  <si>
    <t>第2種
住居
地域</t>
  </si>
  <si>
    <t>準住居
地域</t>
  </si>
  <si>
    <t>近隣商
業地域</t>
  </si>
  <si>
    <t>商業
地域</t>
  </si>
  <si>
    <t>準工業
地域</t>
  </si>
  <si>
    <t>工業
地域</t>
  </si>
  <si>
    <t>工業
専用
地域</t>
  </si>
  <si>
    <t>計</t>
  </si>
  <si>
    <t>平成</t>
  </si>
  <si>
    <t>岩村田</t>
  </si>
  <si>
    <t>中込原</t>
  </si>
  <si>
    <t>・</t>
  </si>
  <si>
    <t>中込</t>
  </si>
  <si>
    <t>野沢</t>
  </si>
  <si>
    <t>臼田</t>
  </si>
  <si>
    <t>資料：都市計画課</t>
  </si>
  <si>
    <t>（内訳）</t>
    <rPh sb="1" eb="3">
      <t>ウチワケ</t>
    </rPh>
    <phoneticPr fontId="2"/>
  </si>
  <si>
    <t>-</t>
    <phoneticPr fontId="2"/>
  </si>
  <si>
    <t>(398)</t>
    <phoneticPr fontId="2"/>
  </si>
  <si>
    <t>〃</t>
    <phoneticPr fontId="2"/>
  </si>
  <si>
    <t>〃</t>
    <phoneticPr fontId="2"/>
  </si>
  <si>
    <t>-</t>
    <phoneticPr fontId="2"/>
  </si>
  <si>
    <t>-</t>
    <phoneticPr fontId="2"/>
  </si>
  <si>
    <t>各年4/1道路現況調査（単位：㎞，％）</t>
    <rPh sb="0" eb="1">
      <t>カク</t>
    </rPh>
    <rPh sb="1" eb="2">
      <t>トシ</t>
    </rPh>
    <rPh sb="5" eb="7">
      <t>ドウロ</t>
    </rPh>
    <rPh sb="7" eb="9">
      <t>ゲンキョウ</t>
    </rPh>
    <rPh sb="9" eb="11">
      <t>チョウサ</t>
    </rPh>
    <rPh sb="12" eb="14">
      <t>タンイ</t>
    </rPh>
    <phoneticPr fontId="2"/>
  </si>
  <si>
    <t>主要地方道</t>
    <rPh sb="0" eb="2">
      <t>シュヨウ</t>
    </rPh>
    <rPh sb="2" eb="4">
      <t>チホウ</t>
    </rPh>
    <rPh sb="4" eb="5">
      <t>ドウ</t>
    </rPh>
    <phoneticPr fontId="2"/>
  </si>
  <si>
    <t>89　旧市町村別道路状況</t>
    <rPh sb="3" eb="4">
      <t>キュウ</t>
    </rPh>
    <rPh sb="4" eb="7">
      <t>シチョウソン</t>
    </rPh>
    <rPh sb="7" eb="8">
      <t>ベツ</t>
    </rPh>
    <rPh sb="8" eb="10">
      <t>ドウロ</t>
    </rPh>
    <rPh sb="10" eb="12">
      <t>ジョウキョウ</t>
    </rPh>
    <phoneticPr fontId="2"/>
  </si>
  <si>
    <t>臼田町</t>
    <rPh sb="0" eb="3">
      <t>ウスダマチ</t>
    </rPh>
    <phoneticPr fontId="2"/>
  </si>
  <si>
    <t>各年4/1道路現況調査（単位：箇所・ｍ）</t>
    <rPh sb="0" eb="2">
      <t>カクネン</t>
    </rPh>
    <rPh sb="5" eb="7">
      <t>ドウロ</t>
    </rPh>
    <rPh sb="7" eb="9">
      <t>ゲンキョウ</t>
    </rPh>
    <rPh sb="9" eb="11">
      <t>チョウサ</t>
    </rPh>
    <rPh sb="12" eb="14">
      <t>タンイ</t>
    </rPh>
    <rPh sb="15" eb="17">
      <t>カショ</t>
    </rPh>
    <phoneticPr fontId="2"/>
  </si>
  <si>
    <t>92　旧市町村別橋梁状況</t>
    <rPh sb="3" eb="4">
      <t>キュウ</t>
    </rPh>
    <rPh sb="4" eb="7">
      <t>シチョウソン</t>
    </rPh>
    <rPh sb="7" eb="8">
      <t>ベツ</t>
    </rPh>
    <rPh sb="8" eb="10">
      <t>キョウリョウ</t>
    </rPh>
    <rPh sb="10" eb="12">
      <t>ジョウキョウ</t>
    </rPh>
    <phoneticPr fontId="2"/>
  </si>
  <si>
    <t>13年度</t>
    <rPh sb="2" eb="4">
      <t>ネンド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</si>
  <si>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</si>
  <si>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</si>
  <si>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</si>
  <si>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17年度</t>
    <rPh sb="2" eb="4">
      <t>ネンド</t>
    </rPh>
    <phoneticPr fontId="2"/>
  </si>
  <si>
    <t>平成17年3月末現在（単位：ｍ，％）</t>
  </si>
  <si>
    <t>河川名</t>
  </si>
  <si>
    <t>市内総延長</t>
  </si>
  <si>
    <t>改良済延長(※)</t>
  </si>
  <si>
    <t>未改良延長</t>
  </si>
  <si>
    <t>改修率</t>
  </si>
  <si>
    <t>総数</t>
  </si>
  <si>
    <t>千曲川</t>
  </si>
  <si>
    <t>滑津川</t>
  </si>
  <si>
    <t>湯川</t>
  </si>
  <si>
    <t>田子川</t>
  </si>
  <si>
    <t>志賀川</t>
  </si>
  <si>
    <t>香坂川</t>
  </si>
  <si>
    <t>霞川</t>
  </si>
  <si>
    <t>宮川</t>
  </si>
  <si>
    <t>八重久保川</t>
  </si>
  <si>
    <t>中沢川</t>
  </si>
  <si>
    <t>片貝川</t>
  </si>
  <si>
    <t>濁川</t>
  </si>
  <si>
    <t>大沢川</t>
  </si>
  <si>
    <t>小宮山川</t>
  </si>
  <si>
    <t>百々川</t>
  </si>
  <si>
    <t>堂の入川</t>
  </si>
  <si>
    <t>石突川</t>
  </si>
  <si>
    <t>瀬早川</t>
  </si>
  <si>
    <t>倉沢川</t>
  </si>
  <si>
    <t>鹿曲川</t>
  </si>
  <si>
    <t>八丁地川</t>
  </si>
  <si>
    <t>細小路川</t>
  </si>
  <si>
    <t>布施川</t>
  </si>
  <si>
    <t>須釜川</t>
  </si>
  <si>
    <t>吉沢川</t>
  </si>
  <si>
    <t>雨川</t>
  </si>
  <si>
    <t>谷川</t>
  </si>
  <si>
    <t>馬坂川</t>
  </si>
  <si>
    <t>資料：佐久建設事務所</t>
  </si>
  <si>
    <t>必要なし</t>
    <rPh sb="0" eb="2">
      <t>ヒツヨウ</t>
    </rPh>
    <phoneticPr fontId="2"/>
  </si>
  <si>
    <t>厚生省国庫補助金</t>
    <rPh sb="0" eb="3">
      <t>コウセイショウ</t>
    </rPh>
    <rPh sb="3" eb="5">
      <t>コッコ</t>
    </rPh>
    <rPh sb="5" eb="7">
      <t>ホジョ</t>
    </rPh>
    <rPh sb="7" eb="8">
      <t>キン</t>
    </rPh>
    <phoneticPr fontId="2"/>
  </si>
  <si>
    <t>構成比</t>
    <rPh sb="0" eb="3">
      <t>コウセイヒ</t>
    </rPh>
    <phoneticPr fontId="2"/>
  </si>
  <si>
    <t>厚生省国庫補助金</t>
    <rPh sb="0" eb="3">
      <t>コウセイショウ</t>
    </rPh>
    <rPh sb="3" eb="5">
      <t>コッコ</t>
    </rPh>
    <rPh sb="5" eb="8">
      <t>ホジョキン</t>
    </rPh>
    <phoneticPr fontId="2"/>
  </si>
  <si>
    <t>平成13年度</t>
    <rPh sb="4" eb="6">
      <t>ネンド</t>
    </rPh>
    <phoneticPr fontId="2"/>
  </si>
  <si>
    <t>梁</t>
    <rPh sb="0" eb="1">
      <t>ハリ</t>
    </rPh>
    <phoneticPr fontId="2"/>
  </si>
  <si>
    <t>橋</t>
    <rPh sb="0" eb="1">
      <t>ハシ</t>
    </rPh>
    <phoneticPr fontId="2"/>
  </si>
  <si>
    <t>注）改良済延長には改修不要延長も含まれている。</t>
    <rPh sb="0" eb="1">
      <t>チュウ</t>
    </rPh>
    <rPh sb="2" eb="4">
      <t>カイリョウ</t>
    </rPh>
    <phoneticPr fontId="2"/>
  </si>
  <si>
    <t>浅科村</t>
    <phoneticPr fontId="2"/>
  </si>
  <si>
    <t>-</t>
    <phoneticPr fontId="2"/>
  </si>
  <si>
    <r>
      <t>舗装</t>
    </r>
    <r>
      <rPr>
        <sz val="6"/>
        <rFont val="明朝"/>
        <family val="1"/>
        <charset val="128"/>
      </rPr>
      <t>(受託）</t>
    </r>
    <rPh sb="0" eb="2">
      <t>ホソウ</t>
    </rPh>
    <rPh sb="3" eb="5">
      <t>ジュタク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</si>
  <si>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</si>
  <si>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</si>
  <si>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</si>
  <si>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</si>
  <si>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各年度4月1日現在（単位：箇所,ｍ）</t>
    <rPh sb="0" eb="2">
      <t>カクネン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rPh sb="13" eb="15">
      <t>カショ</t>
    </rPh>
    <phoneticPr fontId="2"/>
  </si>
  <si>
    <t>資料：監理課・佐久建設事務所（道路現況調査）</t>
    <rPh sb="0" eb="2">
      <t>シリョウ</t>
    </rPh>
    <rPh sb="3" eb="5">
      <t>カンリ</t>
    </rPh>
    <rPh sb="5" eb="6">
      <t>カ</t>
    </rPh>
    <rPh sb="7" eb="9">
      <t>サク</t>
    </rPh>
    <rPh sb="9" eb="11">
      <t>ケンセツ</t>
    </rPh>
    <rPh sb="11" eb="13">
      <t>ジム</t>
    </rPh>
    <rPh sb="13" eb="14">
      <t>ショ</t>
    </rPh>
    <rPh sb="15" eb="17">
      <t>ドウロ</t>
    </rPh>
    <rPh sb="17" eb="19">
      <t>ゲンキョウ</t>
    </rPh>
    <rPh sb="19" eb="21">
      <t>チョウサ</t>
    </rPh>
    <phoneticPr fontId="2"/>
  </si>
  <si>
    <t>各年度4月1日現在（単位：㎞，％）</t>
    <rPh sb="0" eb="1">
      <t>カク</t>
    </rPh>
    <rPh sb="1" eb="2">
      <t>トシ</t>
    </rPh>
    <rPh sb="2" eb="3">
      <t>ド</t>
    </rPh>
    <rPh sb="4" eb="5">
      <t>ツキ</t>
    </rPh>
    <rPh sb="6" eb="7">
      <t>ヒ</t>
    </rPh>
    <rPh sb="7" eb="9">
      <t>ゲンザイ</t>
    </rPh>
    <rPh sb="10" eb="12">
      <t>タンイ</t>
    </rPh>
    <phoneticPr fontId="2"/>
  </si>
  <si>
    <t>年度</t>
    <rPh sb="1" eb="2">
      <t>ド</t>
    </rPh>
    <phoneticPr fontId="2"/>
  </si>
  <si>
    <t>平成13年度</t>
    <rPh sb="5" eb="6">
      <t>ド</t>
    </rPh>
    <phoneticPr fontId="2"/>
  </si>
  <si>
    <t>一般県道</t>
    <rPh sb="0" eb="2">
      <t>イッパン</t>
    </rPh>
    <rPh sb="2" eb="3">
      <t>ケン</t>
    </rPh>
    <rPh sb="3" eb="4">
      <t>ミチ</t>
    </rPh>
    <phoneticPr fontId="2"/>
  </si>
  <si>
    <t>-</t>
    <phoneticPr fontId="2"/>
  </si>
  <si>
    <t>26-1　道路状況</t>
    <rPh sb="5" eb="7">
      <t>ドウロ</t>
    </rPh>
    <rPh sb="7" eb="9">
      <t>ジョウキョウ</t>
    </rPh>
    <phoneticPr fontId="2"/>
  </si>
  <si>
    <t>26-2　橋梁状況</t>
    <rPh sb="5" eb="7">
      <t>キョウリョウ</t>
    </rPh>
    <rPh sb="7" eb="9">
      <t>ジョウキョウ</t>
    </rPh>
    <phoneticPr fontId="2"/>
  </si>
  <si>
    <t>26-3　１級河川の現況</t>
    <phoneticPr fontId="2"/>
  </si>
  <si>
    <t>26-4　土木工事件数の推移</t>
    <rPh sb="5" eb="7">
      <t>ドボク</t>
    </rPh>
    <rPh sb="7" eb="9">
      <t>コウジ</t>
    </rPh>
    <rPh sb="9" eb="11">
      <t>ケンスウ</t>
    </rPh>
    <rPh sb="12" eb="14">
      <t>スイイ</t>
    </rPh>
    <phoneticPr fontId="2"/>
  </si>
  <si>
    <t>26-5　道路橋梁費の推移</t>
    <rPh sb="5" eb="7">
      <t>ドウロ</t>
    </rPh>
    <rPh sb="7" eb="9">
      <t>キョウリョウ</t>
    </rPh>
    <rPh sb="9" eb="10">
      <t>ヒ</t>
    </rPh>
    <rPh sb="11" eb="13">
      <t>スイイ</t>
    </rPh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</si>
  <si>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</si>
  <si>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26-7　都市計画用途地域別面積現況</t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</si>
  <si>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</si>
  <si>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26-9　都市計画区域現況</t>
    <rPh sb="5" eb="7">
      <t>トシ</t>
    </rPh>
    <rPh sb="7" eb="9">
      <t>ケイカク</t>
    </rPh>
    <rPh sb="9" eb="11">
      <t>クイキ</t>
    </rPh>
    <rPh sb="11" eb="13">
      <t>ゲンキョウ</t>
    </rPh>
    <phoneticPr fontId="2"/>
  </si>
  <si>
    <t>26-10　種目別林道開設改良状況</t>
    <rPh sb="6" eb="8">
      <t>シュモク</t>
    </rPh>
    <rPh sb="8" eb="9">
      <t>ベツ</t>
    </rPh>
    <rPh sb="9" eb="11">
      <t>リンドウ</t>
    </rPh>
    <rPh sb="11" eb="13">
      <t>カイセツ</t>
    </rPh>
    <rPh sb="13" eb="15">
      <t>カイリョウ</t>
    </rPh>
    <rPh sb="15" eb="17">
      <t>ジョウキョウ</t>
    </rPh>
    <phoneticPr fontId="2"/>
  </si>
  <si>
    <t>（単位：ｍ，千円）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</si>
</sst>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%"/>
    <numFmt numFmtId="177" formatCode="0.0"/>
    <numFmt numFmtId="178" formatCode="#,##0.0;[Red]\-#,##0.0"/>
    <numFmt numFmtId="187" formatCode="0.0_ "/>
    <numFmt numFmtId="194" formatCode="#,##0_ ;[Red]\-#,##0\ "/>
    <numFmt numFmtId="195" formatCode="0_);[Red]\(0\)"/>
    <numFmt numFmtId="196" formatCode="#,##0_);[Red]\(#,##0\)"/>
    <numFmt numFmtId="197" formatCode="0.0_);[Red]\(0.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460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9" fontId="5" fillId="0" borderId="0" xfId="0" applyNumberFormat="1" applyFont="1" applyAlignment="1">
      <alignment vertical="center"/>
    </xf>
    <xf numFmtId="197" fontId="5" fillId="0" borderId="0" xfId="0" applyNumberFormat="1" applyFont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97" fontId="7" fillId="0" borderId="7" xfId="0" applyNumberFormat="1" applyFont="1" applyBorder="1" applyAlignment="1">
      <alignment horizontal="center" vertical="center"/>
    </xf>
    <xf numFmtId="197" fontId="7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/>
    </xf>
    <xf numFmtId="197" fontId="5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87" fontId="5" fillId="0" borderId="10" xfId="1" applyNumberFormat="1" applyFont="1" applyBorder="1" applyAlignment="1">
      <alignment vertical="center"/>
    </xf>
    <xf numFmtId="197" fontId="5" fillId="0" borderId="10" xfId="1" applyNumberFormat="1" applyFont="1" applyBorder="1" applyAlignment="1">
      <alignment vertical="center"/>
    </xf>
    <xf numFmtId="197" fontId="5" fillId="0" borderId="10" xfId="0" applyNumberFormat="1" applyFont="1" applyBorder="1" applyAlignment="1">
      <alignment vertical="center"/>
    </xf>
    <xf numFmtId="178" fontId="5" fillId="0" borderId="10" xfId="2" applyNumberFormat="1" applyFont="1" applyBorder="1" applyAlignment="1">
      <alignment vertical="center"/>
    </xf>
    <xf numFmtId="177" fontId="5" fillId="0" borderId="10" xfId="0" applyNumberFormat="1" applyFont="1" applyBorder="1" applyAlignment="1">
      <alignment vertical="center"/>
    </xf>
    <xf numFmtId="187" fontId="5" fillId="0" borderId="11" xfId="1" applyNumberFormat="1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187" fontId="5" fillId="0" borderId="13" xfId="1" applyNumberFormat="1" applyFont="1" applyBorder="1" applyAlignment="1">
      <alignment vertical="center"/>
    </xf>
    <xf numFmtId="197" fontId="5" fillId="0" borderId="13" xfId="1" applyNumberFormat="1" applyFont="1" applyBorder="1" applyAlignment="1">
      <alignment vertical="center"/>
    </xf>
    <xf numFmtId="197" fontId="5" fillId="0" borderId="13" xfId="0" applyNumberFormat="1" applyFont="1" applyBorder="1" applyAlignment="1">
      <alignment vertical="center"/>
    </xf>
    <xf numFmtId="178" fontId="5" fillId="0" borderId="13" xfId="2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87" fontId="5" fillId="0" borderId="14" xfId="1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187" fontId="5" fillId="0" borderId="17" xfId="1" applyNumberFormat="1" applyFont="1" applyBorder="1" applyAlignment="1">
      <alignment vertical="center"/>
    </xf>
    <xf numFmtId="197" fontId="5" fillId="0" borderId="17" xfId="1" applyNumberFormat="1" applyFont="1" applyBorder="1" applyAlignment="1">
      <alignment vertical="center"/>
    </xf>
    <xf numFmtId="197" fontId="5" fillId="0" borderId="17" xfId="0" applyNumberFormat="1" applyFont="1" applyBorder="1" applyAlignment="1">
      <alignment vertical="center"/>
    </xf>
    <xf numFmtId="178" fontId="5" fillId="0" borderId="17" xfId="2" applyNumberFormat="1" applyFont="1" applyBorder="1" applyAlignment="1">
      <alignment vertical="center"/>
    </xf>
    <xf numFmtId="177" fontId="5" fillId="0" borderId="17" xfId="0" applyNumberFormat="1" applyFont="1" applyBorder="1" applyAlignment="1">
      <alignment vertical="center"/>
    </xf>
    <xf numFmtId="187" fontId="5" fillId="0" borderId="18" xfId="1" applyNumberFormat="1" applyFont="1" applyBorder="1" applyAlignment="1">
      <alignment vertical="center"/>
    </xf>
    <xf numFmtId="187" fontId="5" fillId="0" borderId="19" xfId="1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87" fontId="5" fillId="0" borderId="13" xfId="0" applyNumberFormat="1" applyFont="1" applyBorder="1" applyAlignment="1">
      <alignment vertical="center"/>
    </xf>
    <xf numFmtId="187" fontId="5" fillId="0" borderId="17" xfId="0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13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176" fontId="5" fillId="0" borderId="25" xfId="1" applyNumberFormat="1" applyFont="1" applyBorder="1" applyAlignment="1">
      <alignment vertical="center"/>
    </xf>
    <xf numFmtId="197" fontId="5" fillId="0" borderId="25" xfId="1" applyNumberFormat="1" applyFont="1" applyBorder="1" applyAlignment="1">
      <alignment vertical="center"/>
    </xf>
    <xf numFmtId="187" fontId="5" fillId="0" borderId="25" xfId="1" applyNumberFormat="1" applyFont="1" applyBorder="1" applyAlignment="1">
      <alignment vertical="center"/>
    </xf>
    <xf numFmtId="197" fontId="5" fillId="0" borderId="25" xfId="0" applyNumberFormat="1" applyFont="1" applyBorder="1" applyAlignment="1">
      <alignment vertical="center"/>
    </xf>
    <xf numFmtId="177" fontId="5" fillId="0" borderId="25" xfId="0" applyNumberFormat="1" applyFont="1" applyBorder="1" applyAlignment="1">
      <alignment vertical="center"/>
    </xf>
    <xf numFmtId="187" fontId="5" fillId="0" borderId="26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9" fontId="5" fillId="0" borderId="0" xfId="0" applyNumberFormat="1" applyFont="1" applyBorder="1" applyAlignment="1">
      <alignment vertical="center"/>
    </xf>
    <xf numFmtId="196" fontId="5" fillId="0" borderId="0" xfId="0" applyNumberFormat="1" applyFont="1" applyAlignment="1">
      <alignment vertical="center"/>
    </xf>
    <xf numFmtId="195" fontId="7" fillId="0" borderId="0" xfId="0" applyNumberFormat="1" applyFont="1" applyAlignment="1">
      <alignment horizontal="righ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196" fontId="7" fillId="0" borderId="6" xfId="0" applyNumberFormat="1" applyFont="1" applyBorder="1" applyAlignment="1">
      <alignment horizontal="center" vertical="center"/>
    </xf>
    <xf numFmtId="196" fontId="7" fillId="0" borderId="29" xfId="0" applyNumberFormat="1" applyFont="1" applyBorder="1" applyAlignment="1">
      <alignment horizontal="center" vertical="center"/>
    </xf>
    <xf numFmtId="196" fontId="7" fillId="0" borderId="30" xfId="0" applyNumberFormat="1" applyFont="1" applyBorder="1" applyAlignment="1">
      <alignment horizontal="center" vertical="center"/>
    </xf>
    <xf numFmtId="196" fontId="7" fillId="0" borderId="7" xfId="0" applyNumberFormat="1" applyFont="1" applyBorder="1" applyAlignment="1">
      <alignment horizontal="center" vertical="center"/>
    </xf>
    <xf numFmtId="195" fontId="7" fillId="0" borderId="31" xfId="0" applyNumberFormat="1" applyFont="1" applyBorder="1" applyAlignment="1">
      <alignment horizontal="center" vertical="center"/>
    </xf>
    <xf numFmtId="196" fontId="7" fillId="0" borderId="9" xfId="2" applyNumberFormat="1" applyFont="1" applyBorder="1" applyAlignment="1">
      <alignment vertical="center"/>
    </xf>
    <xf numFmtId="196" fontId="7" fillId="0" borderId="32" xfId="2" applyNumberFormat="1" applyFont="1" applyBorder="1" applyAlignment="1">
      <alignment vertical="center"/>
    </xf>
    <xf numFmtId="195" fontId="7" fillId="0" borderId="32" xfId="2" applyNumberFormat="1" applyFont="1" applyBorder="1" applyAlignment="1">
      <alignment vertical="center"/>
    </xf>
    <xf numFmtId="196" fontId="7" fillId="0" borderId="16" xfId="2" applyNumberFormat="1" applyFont="1" applyBorder="1" applyAlignment="1">
      <alignment vertical="center"/>
    </xf>
    <xf numFmtId="196" fontId="7" fillId="0" borderId="0" xfId="2" applyNumberFormat="1" applyFont="1" applyBorder="1" applyAlignment="1">
      <alignment vertical="center"/>
    </xf>
    <xf numFmtId="195" fontId="7" fillId="0" borderId="0" xfId="2" applyNumberFormat="1" applyFont="1" applyBorder="1" applyAlignment="1">
      <alignment vertical="center"/>
    </xf>
    <xf numFmtId="196" fontId="7" fillId="0" borderId="33" xfId="2" applyNumberFormat="1" applyFont="1" applyBorder="1" applyAlignment="1">
      <alignment vertical="center"/>
    </xf>
    <xf numFmtId="196" fontId="7" fillId="0" borderId="28" xfId="2" applyNumberFormat="1" applyFont="1" applyBorder="1" applyAlignment="1">
      <alignment vertical="center"/>
    </xf>
    <xf numFmtId="195" fontId="7" fillId="0" borderId="28" xfId="2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255"/>
    </xf>
    <xf numFmtId="0" fontId="7" fillId="0" borderId="23" xfId="0" applyFont="1" applyBorder="1" applyAlignment="1">
      <alignment horizontal="center" vertical="center"/>
    </xf>
    <xf numFmtId="196" fontId="7" fillId="0" borderId="34" xfId="2" applyNumberFormat="1" applyFont="1" applyBorder="1" applyAlignment="1">
      <alignment vertical="center"/>
    </xf>
    <xf numFmtId="196" fontId="7" fillId="0" borderId="1" xfId="2" applyNumberFormat="1" applyFont="1" applyBorder="1" applyAlignment="1">
      <alignment vertical="center"/>
    </xf>
    <xf numFmtId="195" fontId="7" fillId="0" borderId="1" xfId="2" applyNumberFormat="1" applyFont="1" applyBorder="1" applyAlignment="1">
      <alignment vertical="center"/>
    </xf>
    <xf numFmtId="195" fontId="5" fillId="0" borderId="0" xfId="0" applyNumberFormat="1" applyFont="1" applyAlignment="1">
      <alignment vertical="center"/>
    </xf>
    <xf numFmtId="0" fontId="5" fillId="0" borderId="35" xfId="0" applyFont="1" applyBorder="1" applyAlignment="1">
      <alignment horizontal="center" vertical="center"/>
    </xf>
    <xf numFmtId="196" fontId="7" fillId="0" borderId="36" xfId="0" applyNumberFormat="1" applyFont="1" applyBorder="1" applyAlignment="1">
      <alignment horizontal="center" vertical="center"/>
    </xf>
    <xf numFmtId="195" fontId="7" fillId="0" borderId="3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196" fontId="7" fillId="0" borderId="5" xfId="0" applyNumberFormat="1" applyFont="1" applyBorder="1" applyAlignment="1">
      <alignment horizontal="center" vertical="center"/>
    </xf>
    <xf numFmtId="195" fontId="7" fillId="0" borderId="8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196" fontId="7" fillId="0" borderId="31" xfId="2" applyNumberFormat="1" applyFont="1" applyBorder="1" applyAlignment="1">
      <alignment vertical="center"/>
    </xf>
    <xf numFmtId="196" fontId="7" fillId="0" borderId="40" xfId="2" applyNumberFormat="1" applyFont="1" applyBorder="1" applyAlignment="1">
      <alignment vertical="center"/>
    </xf>
    <xf numFmtId="196" fontId="7" fillId="0" borderId="30" xfId="2" applyNumberFormat="1" applyFont="1" applyBorder="1" applyAlignment="1">
      <alignment vertical="center"/>
    </xf>
    <xf numFmtId="196" fontId="7" fillId="0" borderId="7" xfId="2" applyNumberFormat="1" applyFont="1" applyBorder="1" applyAlignment="1">
      <alignment vertical="center"/>
    </xf>
    <xf numFmtId="195" fontId="7" fillId="0" borderId="41" xfId="2" applyNumberFormat="1" applyFont="1" applyBorder="1" applyAlignment="1">
      <alignment vertical="center"/>
    </xf>
    <xf numFmtId="0" fontId="5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196" fontId="7" fillId="0" borderId="44" xfId="2" applyNumberFormat="1" applyFont="1" applyBorder="1" applyAlignment="1">
      <alignment vertical="center"/>
    </xf>
    <xf numFmtId="196" fontId="7" fillId="0" borderId="45" xfId="2" applyNumberFormat="1" applyFont="1" applyBorder="1" applyAlignment="1">
      <alignment vertical="center"/>
    </xf>
    <xf numFmtId="196" fontId="7" fillId="0" borderId="46" xfId="2" applyNumberFormat="1" applyFont="1" applyBorder="1" applyAlignment="1">
      <alignment vertical="center"/>
    </xf>
    <xf numFmtId="196" fontId="7" fillId="0" borderId="47" xfId="2" applyNumberFormat="1" applyFont="1" applyBorder="1" applyAlignment="1">
      <alignment vertical="center"/>
    </xf>
    <xf numFmtId="196" fontId="7" fillId="0" borderId="48" xfId="2" applyNumberFormat="1" applyFont="1" applyBorder="1" applyAlignment="1">
      <alignment vertical="center"/>
    </xf>
    <xf numFmtId="195" fontId="7" fillId="0" borderId="11" xfId="2" applyNumberFormat="1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196" fontId="7" fillId="0" borderId="49" xfId="2" applyNumberFormat="1" applyFont="1" applyBorder="1" applyAlignment="1">
      <alignment vertical="center"/>
    </xf>
    <xf numFmtId="196" fontId="7" fillId="0" borderId="50" xfId="2" applyNumberFormat="1" applyFont="1" applyBorder="1" applyAlignment="1">
      <alignment vertical="center"/>
    </xf>
    <xf numFmtId="196" fontId="7" fillId="0" borderId="51" xfId="2" applyNumberFormat="1" applyFont="1" applyBorder="1" applyAlignment="1">
      <alignment vertical="center"/>
    </xf>
    <xf numFmtId="196" fontId="7" fillId="0" borderId="52" xfId="2" applyNumberFormat="1" applyFont="1" applyBorder="1" applyAlignment="1">
      <alignment vertical="center"/>
    </xf>
    <xf numFmtId="196" fontId="7" fillId="0" borderId="53" xfId="2" applyNumberFormat="1" applyFont="1" applyBorder="1" applyAlignment="1">
      <alignment vertical="center"/>
    </xf>
    <xf numFmtId="195" fontId="7" fillId="0" borderId="14" xfId="2" applyNumberFormat="1" applyFont="1" applyBorder="1" applyAlignment="1">
      <alignment vertical="center"/>
    </xf>
    <xf numFmtId="0" fontId="7" fillId="0" borderId="54" xfId="0" applyFont="1" applyBorder="1" applyAlignment="1">
      <alignment horizontal="center" vertical="center"/>
    </xf>
    <xf numFmtId="196" fontId="7" fillId="0" borderId="55" xfId="2" applyNumberFormat="1" applyFont="1" applyBorder="1" applyAlignment="1">
      <alignment vertical="center"/>
    </xf>
    <xf numFmtId="196" fontId="7" fillId="0" borderId="56" xfId="2" applyNumberFormat="1" applyFont="1" applyBorder="1" applyAlignment="1">
      <alignment vertical="center"/>
    </xf>
    <xf numFmtId="196" fontId="7" fillId="0" borderId="57" xfId="2" applyNumberFormat="1" applyFont="1" applyBorder="1" applyAlignment="1">
      <alignment vertical="center"/>
    </xf>
    <xf numFmtId="196" fontId="7" fillId="0" borderId="58" xfId="2" applyNumberFormat="1" applyFont="1" applyBorder="1" applyAlignment="1">
      <alignment vertical="center"/>
    </xf>
    <xf numFmtId="196" fontId="7" fillId="0" borderId="59" xfId="2" applyNumberFormat="1" applyFont="1" applyBorder="1" applyAlignment="1">
      <alignment vertical="center"/>
    </xf>
    <xf numFmtId="195" fontId="7" fillId="0" borderId="18" xfId="2" applyNumberFormat="1" applyFont="1" applyBorder="1" applyAlignment="1">
      <alignment vertical="center"/>
    </xf>
    <xf numFmtId="196" fontId="7" fillId="0" borderId="6" xfId="2" applyNumberFormat="1" applyFont="1" applyBorder="1" applyAlignment="1">
      <alignment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196" fontId="7" fillId="0" borderId="62" xfId="2" applyNumberFormat="1" applyFont="1" applyBorder="1" applyAlignment="1">
      <alignment vertical="center"/>
    </xf>
    <xf numFmtId="196" fontId="7" fillId="0" borderId="63" xfId="2" applyNumberFormat="1" applyFont="1" applyBorder="1" applyAlignment="1">
      <alignment vertical="center"/>
    </xf>
    <xf numFmtId="196" fontId="7" fillId="0" borderId="64" xfId="2" applyNumberFormat="1" applyFont="1" applyBorder="1" applyAlignment="1">
      <alignment vertical="center"/>
    </xf>
    <xf numFmtId="196" fontId="7" fillId="0" borderId="65" xfId="2" applyNumberFormat="1" applyFont="1" applyBorder="1" applyAlignment="1">
      <alignment vertical="center"/>
    </xf>
    <xf numFmtId="195" fontId="7" fillId="0" borderId="66" xfId="2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6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38" fontId="5" fillId="0" borderId="0" xfId="2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38" fontId="5" fillId="0" borderId="0" xfId="2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1" xfId="2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vertical="center"/>
    </xf>
    <xf numFmtId="0" fontId="7" fillId="0" borderId="68" xfId="0" applyFont="1" applyBorder="1" applyAlignment="1">
      <alignment horizontal="center" vertical="center"/>
    </xf>
    <xf numFmtId="38" fontId="7" fillId="0" borderId="9" xfId="2" applyFont="1" applyBorder="1" applyAlignment="1">
      <alignment horizontal="right" vertical="center"/>
    </xf>
    <xf numFmtId="38" fontId="7" fillId="0" borderId="32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0" fontId="7" fillId="0" borderId="69" xfId="0" applyFont="1" applyBorder="1" applyAlignment="1">
      <alignment horizontal="center" vertical="center"/>
    </xf>
    <xf numFmtId="38" fontId="7" fillId="0" borderId="34" xfId="2" applyFont="1" applyBorder="1" applyAlignment="1">
      <alignment horizontal="right" vertical="center"/>
    </xf>
    <xf numFmtId="38" fontId="7" fillId="0" borderId="1" xfId="2" applyFont="1" applyBorder="1" applyAlignment="1">
      <alignment horizontal="right" vertical="center"/>
    </xf>
    <xf numFmtId="38" fontId="7" fillId="0" borderId="46" xfId="2" applyFont="1" applyBorder="1" applyAlignment="1">
      <alignment vertical="center"/>
    </xf>
    <xf numFmtId="38" fontId="7" fillId="0" borderId="10" xfId="2" applyFont="1" applyBorder="1" applyAlignment="1">
      <alignment vertical="center"/>
    </xf>
    <xf numFmtId="38" fontId="7" fillId="0" borderId="11" xfId="2" applyFont="1" applyBorder="1" applyAlignment="1">
      <alignment vertical="center"/>
    </xf>
    <xf numFmtId="38" fontId="7" fillId="0" borderId="13" xfId="2" applyFont="1" applyBorder="1" applyAlignment="1">
      <alignment vertical="center"/>
    </xf>
    <xf numFmtId="38" fontId="7" fillId="0" borderId="14" xfId="2" applyFont="1" applyBorder="1" applyAlignment="1">
      <alignment vertical="center"/>
    </xf>
    <xf numFmtId="38" fontId="7" fillId="0" borderId="51" xfId="2" applyFont="1" applyBorder="1" applyAlignment="1">
      <alignment vertical="center"/>
    </xf>
    <xf numFmtId="38" fontId="7" fillId="0" borderId="70" xfId="2" applyFont="1" applyBorder="1" applyAlignment="1">
      <alignment vertical="center"/>
    </xf>
    <xf numFmtId="38" fontId="7" fillId="0" borderId="71" xfId="2" applyFont="1" applyBorder="1" applyAlignment="1">
      <alignment vertical="center"/>
    </xf>
    <xf numFmtId="38" fontId="7" fillId="0" borderId="71" xfId="2" applyFont="1" applyBorder="1" applyAlignment="1">
      <alignment horizontal="right" vertical="center"/>
    </xf>
    <xf numFmtId="38" fontId="7" fillId="0" borderId="72" xfId="2" applyFont="1" applyBorder="1" applyAlignment="1">
      <alignment horizontal="right" vertical="center"/>
    </xf>
    <xf numFmtId="38" fontId="7" fillId="0" borderId="57" xfId="2" applyFont="1" applyBorder="1" applyAlignment="1">
      <alignment vertical="center"/>
    </xf>
    <xf numFmtId="38" fontId="7" fillId="0" borderId="17" xfId="2" applyFont="1" applyBorder="1" applyAlignment="1">
      <alignment vertical="center"/>
    </xf>
    <xf numFmtId="38" fontId="7" fillId="0" borderId="17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73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74" xfId="2" applyFont="1" applyBorder="1" applyAlignment="1">
      <alignment vertical="center"/>
    </xf>
    <xf numFmtId="0" fontId="8" fillId="0" borderId="75" xfId="0" applyFont="1" applyBorder="1" applyAlignment="1">
      <alignment horizontal="center" vertical="center"/>
    </xf>
    <xf numFmtId="38" fontId="7" fillId="0" borderId="76" xfId="2" applyFont="1" applyBorder="1" applyAlignment="1">
      <alignment vertical="center"/>
    </xf>
    <xf numFmtId="38" fontId="7" fillId="0" borderId="77" xfId="2" applyFont="1" applyBorder="1" applyAlignment="1">
      <alignment vertical="center"/>
    </xf>
    <xf numFmtId="38" fontId="7" fillId="0" borderId="78" xfId="2" applyFont="1" applyBorder="1" applyAlignment="1">
      <alignment vertical="center"/>
    </xf>
    <xf numFmtId="38" fontId="7" fillId="0" borderId="79" xfId="2" applyFont="1" applyBorder="1" applyAlignment="1">
      <alignment vertical="center"/>
    </xf>
    <xf numFmtId="38" fontId="7" fillId="0" borderId="80" xfId="2" applyFont="1" applyBorder="1" applyAlignment="1">
      <alignment vertical="center"/>
    </xf>
    <xf numFmtId="38" fontId="7" fillId="0" borderId="81" xfId="2" applyFont="1" applyBorder="1" applyAlignment="1">
      <alignment vertical="center"/>
    </xf>
    <xf numFmtId="38" fontId="7" fillId="0" borderId="82" xfId="2" applyFont="1" applyBorder="1" applyAlignment="1">
      <alignment vertical="center"/>
    </xf>
    <xf numFmtId="38" fontId="7" fillId="0" borderId="83" xfId="2" applyFont="1" applyBorder="1" applyAlignment="1">
      <alignment vertical="center"/>
    </xf>
    <xf numFmtId="38" fontId="7" fillId="0" borderId="84" xfId="2" applyFont="1" applyBorder="1" applyAlignment="1">
      <alignment vertical="center"/>
    </xf>
    <xf numFmtId="176" fontId="7" fillId="0" borderId="32" xfId="1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176" fontId="7" fillId="0" borderId="0" xfId="1" applyNumberFormat="1" applyFont="1" applyBorder="1" applyAlignment="1">
      <alignment horizontal="right" vertical="center"/>
    </xf>
    <xf numFmtId="176" fontId="7" fillId="0" borderId="1" xfId="1" applyNumberFormat="1" applyFont="1" applyBorder="1" applyAlignment="1">
      <alignment horizontal="right" vertical="center"/>
    </xf>
    <xf numFmtId="38" fontId="7" fillId="0" borderId="46" xfId="2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38" fontId="7" fillId="0" borderId="10" xfId="2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51" xfId="2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38" fontId="7" fillId="0" borderId="51" xfId="2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38" fontId="7" fillId="0" borderId="13" xfId="2" applyFont="1" applyFill="1" applyBorder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38" fontId="7" fillId="0" borderId="70" xfId="2" applyFont="1" applyFill="1" applyBorder="1" applyAlignment="1">
      <alignment horizontal="right" vertical="center"/>
    </xf>
    <xf numFmtId="176" fontId="7" fillId="0" borderId="71" xfId="1" applyNumberFormat="1" applyFont="1" applyFill="1" applyBorder="1" applyAlignment="1">
      <alignment horizontal="right" vertical="center"/>
    </xf>
    <xf numFmtId="38" fontId="7" fillId="0" borderId="71" xfId="2" applyFont="1" applyFill="1" applyBorder="1" applyAlignment="1">
      <alignment horizontal="right" vertical="center"/>
    </xf>
    <xf numFmtId="176" fontId="7" fillId="0" borderId="72" xfId="1" applyNumberFormat="1" applyFont="1" applyFill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176" fontId="7" fillId="0" borderId="18" xfId="1" applyNumberFormat="1" applyFont="1" applyBorder="1" applyAlignment="1">
      <alignment horizontal="right" vertical="center"/>
    </xf>
    <xf numFmtId="38" fontId="7" fillId="0" borderId="73" xfId="2" applyFont="1" applyBorder="1" applyAlignment="1">
      <alignment horizontal="right" vertical="center"/>
    </xf>
    <xf numFmtId="176" fontId="7" fillId="0" borderId="19" xfId="1" applyNumberFormat="1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176" fontId="7" fillId="0" borderId="74" xfId="1" applyNumberFormat="1" applyFont="1" applyBorder="1" applyAlignment="1">
      <alignment horizontal="right" vertical="center"/>
    </xf>
    <xf numFmtId="38" fontId="7" fillId="0" borderId="70" xfId="2" applyFont="1" applyBorder="1" applyAlignment="1">
      <alignment horizontal="right" vertical="center"/>
    </xf>
    <xf numFmtId="176" fontId="7" fillId="0" borderId="71" xfId="1" applyNumberFormat="1" applyFont="1" applyBorder="1" applyAlignment="1">
      <alignment horizontal="right" vertical="center"/>
    </xf>
    <xf numFmtId="176" fontId="7" fillId="0" borderId="72" xfId="1" applyNumberFormat="1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176" fontId="7" fillId="0" borderId="77" xfId="1" applyNumberFormat="1" applyFont="1" applyBorder="1" applyAlignment="1">
      <alignment horizontal="right" vertical="center"/>
    </xf>
    <xf numFmtId="38" fontId="7" fillId="0" borderId="77" xfId="2" applyFont="1" applyBorder="1" applyAlignment="1">
      <alignment horizontal="right" vertical="center"/>
    </xf>
    <xf numFmtId="176" fontId="7" fillId="0" borderId="78" xfId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7" fillId="0" borderId="85" xfId="2" applyFont="1" applyBorder="1" applyAlignment="1">
      <alignment horizontal="right" vertical="center"/>
    </xf>
    <xf numFmtId="38" fontId="7" fillId="0" borderId="14" xfId="2" applyFont="1" applyBorder="1" applyAlignment="1">
      <alignment horizontal="right" vertical="center"/>
    </xf>
    <xf numFmtId="38" fontId="7" fillId="0" borderId="11" xfId="2" applyFont="1" applyBorder="1" applyAlignment="1">
      <alignment horizontal="right" vertical="center"/>
    </xf>
    <xf numFmtId="38" fontId="7" fillId="0" borderId="74" xfId="2" applyFont="1" applyBorder="1" applyAlignment="1">
      <alignment horizontal="right" vertical="center"/>
    </xf>
    <xf numFmtId="38" fontId="7" fillId="0" borderId="78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1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84" xfId="2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0" fillId="0" borderId="67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distributed" vertical="center" wrapText="1"/>
    </xf>
    <xf numFmtId="0" fontId="10" fillId="0" borderId="36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5" fillId="0" borderId="68" xfId="0" applyFont="1" applyBorder="1" applyAlignment="1">
      <alignment vertical="center"/>
    </xf>
    <xf numFmtId="0" fontId="5" fillId="0" borderId="75" xfId="0" applyFont="1" applyBorder="1" applyAlignment="1">
      <alignment horizontal="center" vertical="center"/>
    </xf>
    <xf numFmtId="0" fontId="5" fillId="0" borderId="7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0" fillId="0" borderId="75" xfId="0" applyFont="1" applyBorder="1" applyAlignment="1">
      <alignment horizontal="distributed" vertical="center"/>
    </xf>
    <xf numFmtId="38" fontId="7" fillId="0" borderId="75" xfId="2" applyFont="1" applyBorder="1" applyAlignment="1">
      <alignment vertical="center"/>
    </xf>
    <xf numFmtId="0" fontId="10" fillId="0" borderId="86" xfId="0" applyFont="1" applyBorder="1" applyAlignment="1">
      <alignment horizontal="center" vertical="center"/>
    </xf>
    <xf numFmtId="38" fontId="7" fillId="0" borderId="86" xfId="2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38" fontId="7" fillId="0" borderId="1" xfId="2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8" fontId="7" fillId="0" borderId="50" xfId="2" applyFont="1" applyBorder="1" applyAlignment="1">
      <alignment horizontal="right" vertical="center"/>
    </xf>
    <xf numFmtId="38" fontId="7" fillId="0" borderId="87" xfId="2" applyFont="1" applyBorder="1" applyAlignment="1">
      <alignment horizontal="right" vertical="center"/>
    </xf>
    <xf numFmtId="38" fontId="7" fillId="0" borderId="45" xfId="2" applyFont="1" applyBorder="1" applyAlignment="1">
      <alignment horizontal="right" vertical="center"/>
    </xf>
    <xf numFmtId="38" fontId="7" fillId="0" borderId="56" xfId="2" applyFont="1" applyBorder="1" applyAlignment="1">
      <alignment horizontal="right" vertical="center"/>
    </xf>
    <xf numFmtId="38" fontId="7" fillId="0" borderId="88" xfId="2" applyFont="1" applyBorder="1" applyAlignment="1">
      <alignment horizontal="right" vertical="center"/>
    </xf>
    <xf numFmtId="38" fontId="7" fillId="0" borderId="89" xfId="2" applyFont="1" applyBorder="1" applyAlignment="1">
      <alignment horizontal="right" vertical="center"/>
    </xf>
    <xf numFmtId="38" fontId="7" fillId="0" borderId="90" xfId="2" applyFont="1" applyBorder="1" applyAlignment="1">
      <alignment horizontal="right" vertical="center"/>
    </xf>
    <xf numFmtId="38" fontId="7" fillId="0" borderId="91" xfId="2" applyFont="1" applyBorder="1" applyAlignment="1">
      <alignment horizontal="right" vertical="center"/>
    </xf>
    <xf numFmtId="0" fontId="5" fillId="0" borderId="75" xfId="0" applyFont="1" applyBorder="1" applyAlignment="1">
      <alignment horizontal="distributed" vertical="center"/>
    </xf>
    <xf numFmtId="0" fontId="7" fillId="0" borderId="75" xfId="0" applyFont="1" applyBorder="1" applyAlignment="1">
      <alignment horizontal="distributed" vertical="center"/>
    </xf>
    <xf numFmtId="0" fontId="7" fillId="0" borderId="86" xfId="0" applyFont="1" applyBorder="1" applyAlignment="1">
      <alignment horizontal="distributed" vertical="center"/>
    </xf>
    <xf numFmtId="0" fontId="7" fillId="0" borderId="2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7" fillId="0" borderId="92" xfId="2" applyFont="1" applyBorder="1" applyAlignment="1">
      <alignment horizontal="right" vertical="center"/>
    </xf>
    <xf numFmtId="38" fontId="7" fillId="0" borderId="93" xfId="2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58" fontId="7" fillId="0" borderId="0" xfId="0" applyNumberFormat="1" applyFont="1" applyBorder="1" applyAlignment="1">
      <alignment horizontal="center" vertical="center"/>
    </xf>
    <xf numFmtId="187" fontId="5" fillId="0" borderId="0" xfId="0" applyNumberFormat="1" applyFont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187" fontId="7" fillId="0" borderId="1" xfId="1" applyNumberFormat="1" applyFont="1" applyBorder="1" applyAlignment="1">
      <alignment horizontal="right" vertical="center"/>
    </xf>
    <xf numFmtId="38" fontId="7" fillId="0" borderId="94" xfId="2" applyFont="1" applyBorder="1" applyAlignment="1">
      <alignment horizontal="right" vertical="center"/>
    </xf>
    <xf numFmtId="38" fontId="7" fillId="0" borderId="95" xfId="2" applyFont="1" applyBorder="1" applyAlignment="1">
      <alignment horizontal="right" vertical="center"/>
    </xf>
    <xf numFmtId="38" fontId="7" fillId="0" borderId="96" xfId="2" applyFont="1" applyBorder="1" applyAlignment="1">
      <alignment horizontal="right" vertical="center"/>
    </xf>
    <xf numFmtId="38" fontId="7" fillId="0" borderId="97" xfId="2" applyFont="1" applyBorder="1" applyAlignment="1">
      <alignment horizontal="right" vertical="center"/>
    </xf>
    <xf numFmtId="38" fontId="7" fillId="0" borderId="98" xfId="2" applyFont="1" applyBorder="1" applyAlignment="1">
      <alignment horizontal="right" vertical="center"/>
    </xf>
    <xf numFmtId="38" fontId="7" fillId="0" borderId="99" xfId="2" applyFont="1" applyBorder="1" applyAlignment="1">
      <alignment horizontal="right" vertical="center"/>
    </xf>
    <xf numFmtId="177" fontId="7" fillId="0" borderId="32" xfId="0" applyNumberFormat="1" applyFont="1" applyBorder="1" applyAlignment="1">
      <alignment vertical="center"/>
    </xf>
    <xf numFmtId="187" fontId="7" fillId="0" borderId="32" xfId="1" applyNumberFormat="1" applyFont="1" applyBorder="1" applyAlignment="1">
      <alignment vertical="center"/>
    </xf>
    <xf numFmtId="197" fontId="7" fillId="0" borderId="32" xfId="1" applyNumberFormat="1" applyFont="1" applyBorder="1" applyAlignment="1">
      <alignment vertical="center"/>
    </xf>
    <xf numFmtId="197" fontId="7" fillId="0" borderId="32" xfId="0" applyNumberFormat="1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87" fontId="7" fillId="0" borderId="0" xfId="1" applyNumberFormat="1" applyFont="1" applyBorder="1" applyAlignment="1">
      <alignment vertical="center"/>
    </xf>
    <xf numFmtId="197" fontId="7" fillId="0" borderId="0" xfId="1" applyNumberFormat="1" applyFont="1" applyBorder="1" applyAlignment="1">
      <alignment vertical="center"/>
    </xf>
    <xf numFmtId="197" fontId="7" fillId="0" borderId="0" xfId="0" applyNumberFormat="1" applyFon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87" fontId="7" fillId="0" borderId="1" xfId="1" applyNumberFormat="1" applyFont="1" applyBorder="1" applyAlignment="1">
      <alignment vertical="center"/>
    </xf>
    <xf numFmtId="197" fontId="7" fillId="0" borderId="1" xfId="1" applyNumberFormat="1" applyFont="1" applyBorder="1" applyAlignment="1">
      <alignment vertical="center"/>
    </xf>
    <xf numFmtId="197" fontId="7" fillId="0" borderId="1" xfId="0" applyNumberFormat="1" applyFont="1" applyBorder="1" applyAlignment="1">
      <alignment vertical="center"/>
    </xf>
    <xf numFmtId="178" fontId="7" fillId="0" borderId="9" xfId="2" applyNumberFormat="1" applyFont="1" applyBorder="1" applyAlignment="1">
      <alignment vertical="center"/>
    </xf>
    <xf numFmtId="178" fontId="7" fillId="0" borderId="32" xfId="2" applyNumberFormat="1" applyFont="1" applyBorder="1" applyAlignment="1">
      <alignment vertical="center"/>
    </xf>
    <xf numFmtId="178" fontId="7" fillId="0" borderId="16" xfId="2" applyNumberFormat="1" applyFont="1" applyBorder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34" xfId="2" applyNumberFormat="1" applyFont="1" applyBorder="1" applyAlignment="1">
      <alignment vertical="center"/>
    </xf>
    <xf numFmtId="178" fontId="7" fillId="0" borderId="1" xfId="2" applyNumberFormat="1" applyFont="1" applyBorder="1" applyAlignment="1">
      <alignment vertical="center"/>
    </xf>
    <xf numFmtId="177" fontId="5" fillId="0" borderId="9" xfId="0" applyNumberFormat="1" applyFont="1" applyBorder="1" applyAlignment="1">
      <alignment vertical="center"/>
    </xf>
    <xf numFmtId="177" fontId="5" fillId="0" borderId="76" xfId="0" applyNumberFormat="1" applyFont="1" applyBorder="1" applyAlignment="1">
      <alignment vertical="center"/>
    </xf>
    <xf numFmtId="9" fontId="5" fillId="0" borderId="77" xfId="1" applyNumberFormat="1" applyFont="1" applyBorder="1" applyAlignment="1">
      <alignment vertical="center"/>
    </xf>
    <xf numFmtId="177" fontId="5" fillId="0" borderId="49" xfId="0" applyNumberFormat="1" applyFont="1" applyBorder="1" applyAlignment="1">
      <alignment vertical="center"/>
    </xf>
    <xf numFmtId="177" fontId="5" fillId="0" borderId="51" xfId="0" applyNumberFormat="1" applyFont="1" applyBorder="1" applyAlignment="1">
      <alignment vertical="center"/>
    </xf>
    <xf numFmtId="9" fontId="5" fillId="0" borderId="13" xfId="1" applyNumberFormat="1" applyFont="1" applyBorder="1" applyAlignment="1">
      <alignment vertical="center"/>
    </xf>
    <xf numFmtId="177" fontId="5" fillId="0" borderId="100" xfId="0" applyNumberFormat="1" applyFont="1" applyBorder="1" applyAlignment="1">
      <alignment vertical="center"/>
    </xf>
    <xf numFmtId="177" fontId="5" fillId="0" borderId="73" xfId="0" applyNumberFormat="1" applyFont="1" applyBorder="1" applyAlignment="1">
      <alignment vertical="center"/>
    </xf>
    <xf numFmtId="9" fontId="5" fillId="0" borderId="19" xfId="1" applyNumberFormat="1" applyFont="1" applyBorder="1" applyAlignment="1">
      <alignment vertical="center"/>
    </xf>
    <xf numFmtId="9" fontId="5" fillId="0" borderId="10" xfId="1" applyNumberFormat="1" applyFont="1" applyBorder="1" applyAlignment="1">
      <alignment vertical="center"/>
    </xf>
    <xf numFmtId="9" fontId="5" fillId="0" borderId="17" xfId="1" applyNumberFormat="1" applyFont="1" applyBorder="1" applyAlignment="1">
      <alignment vertical="center"/>
    </xf>
    <xf numFmtId="177" fontId="5" fillId="0" borderId="24" xfId="0" applyNumberFormat="1" applyFont="1" applyBorder="1" applyAlignment="1">
      <alignment vertical="center"/>
    </xf>
    <xf numFmtId="177" fontId="5" fillId="0" borderId="101" xfId="0" applyNumberFormat="1" applyFont="1" applyBorder="1" applyAlignment="1">
      <alignment vertical="center"/>
    </xf>
    <xf numFmtId="9" fontId="5" fillId="0" borderId="25" xfId="1" applyNumberFormat="1" applyFont="1" applyBorder="1" applyAlignment="1">
      <alignment vertical="center"/>
    </xf>
    <xf numFmtId="187" fontId="5" fillId="0" borderId="1" xfId="0" applyNumberFormat="1" applyFont="1" applyBorder="1" applyAlignment="1">
      <alignment horizontal="center" vertical="center"/>
    </xf>
    <xf numFmtId="187" fontId="5" fillId="0" borderId="0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0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36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distributed" vertical="center" wrapText="1"/>
    </xf>
    <xf numFmtId="0" fontId="7" fillId="0" borderId="0" xfId="0" applyFont="1" applyFill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distributed" vertical="center"/>
    </xf>
    <xf numFmtId="194" fontId="7" fillId="0" borderId="0" xfId="2" applyNumberFormat="1" applyFont="1" applyFill="1" applyBorder="1" applyAlignment="1">
      <alignment horizontal="right" vertical="center"/>
    </xf>
    <xf numFmtId="38" fontId="7" fillId="0" borderId="9" xfId="2" applyFont="1" applyFill="1" applyBorder="1" applyAlignment="1">
      <alignment horizontal="right" vertical="center"/>
    </xf>
    <xf numFmtId="38" fontId="7" fillId="0" borderId="32" xfId="2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distributed" vertical="center"/>
    </xf>
    <xf numFmtId="38" fontId="7" fillId="0" borderId="0" xfId="2" applyFont="1" applyFill="1" applyBorder="1" applyAlignment="1">
      <alignment horizontal="right" vertical="center"/>
    </xf>
    <xf numFmtId="196" fontId="7" fillId="0" borderId="0" xfId="2" applyNumberFormat="1" applyFont="1" applyFill="1" applyBorder="1" applyAlignment="1">
      <alignment horizontal="right" vertical="center"/>
    </xf>
    <xf numFmtId="0" fontId="8" fillId="0" borderId="75" xfId="0" applyFont="1" applyFill="1" applyBorder="1" applyAlignment="1">
      <alignment horizontal="distributed" vertical="center"/>
    </xf>
    <xf numFmtId="38" fontId="7" fillId="0" borderId="16" xfId="2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 vertical="center"/>
    </xf>
    <xf numFmtId="38" fontId="7" fillId="0" borderId="33" xfId="2" applyFont="1" applyFill="1" applyBorder="1" applyAlignment="1">
      <alignment horizontal="right" vertical="center"/>
    </xf>
    <xf numFmtId="38" fontId="7" fillId="0" borderId="28" xfId="2" applyFont="1" applyFill="1" applyBorder="1" applyAlignment="1">
      <alignment horizontal="right" vertical="center"/>
    </xf>
    <xf numFmtId="0" fontId="8" fillId="0" borderId="86" xfId="0" applyFont="1" applyFill="1" applyBorder="1" applyAlignment="1">
      <alignment horizontal="distributed" vertical="center"/>
    </xf>
    <xf numFmtId="194" fontId="7" fillId="0" borderId="1" xfId="2" applyNumberFormat="1" applyFont="1" applyFill="1" applyBorder="1" applyAlignment="1">
      <alignment horizontal="right" vertical="center"/>
    </xf>
    <xf numFmtId="38" fontId="7" fillId="0" borderId="1" xfId="2" applyFont="1" applyFill="1" applyBorder="1" applyAlignment="1">
      <alignment horizontal="right" vertical="center"/>
    </xf>
    <xf numFmtId="195" fontId="7" fillId="0" borderId="1" xfId="2" applyNumberFormat="1" applyFont="1" applyFill="1" applyBorder="1" applyAlignment="1">
      <alignment horizontal="right" vertical="center"/>
    </xf>
    <xf numFmtId="196" fontId="7" fillId="0" borderId="1" xfId="2" applyNumberFormat="1" applyFont="1" applyFill="1" applyBorder="1" applyAlignment="1">
      <alignment horizontal="right" vertical="center"/>
    </xf>
    <xf numFmtId="194" fontId="7" fillId="0" borderId="9" xfId="2" applyNumberFormat="1" applyFont="1" applyFill="1" applyBorder="1" applyAlignment="1">
      <alignment horizontal="right" vertical="center" shrinkToFit="1"/>
    </xf>
    <xf numFmtId="194" fontId="7" fillId="0" borderId="32" xfId="2" applyNumberFormat="1" applyFont="1" applyFill="1" applyBorder="1" applyAlignment="1">
      <alignment horizontal="right" vertical="center" shrinkToFit="1"/>
    </xf>
    <xf numFmtId="194" fontId="7" fillId="0" borderId="0" xfId="2" applyNumberFormat="1" applyFont="1" applyFill="1" applyBorder="1" applyAlignment="1">
      <alignment horizontal="right" vertical="center" shrinkToFit="1"/>
    </xf>
    <xf numFmtId="194" fontId="7" fillId="0" borderId="16" xfId="2" applyNumberFormat="1" applyFont="1" applyFill="1" applyBorder="1" applyAlignment="1">
      <alignment horizontal="right" vertical="center" shrinkToFit="1"/>
    </xf>
    <xf numFmtId="194" fontId="7" fillId="0" borderId="28" xfId="2" applyNumberFormat="1" applyFont="1" applyFill="1" applyBorder="1" applyAlignment="1">
      <alignment horizontal="right" vertical="center" shrinkToFit="1"/>
    </xf>
    <xf numFmtId="194" fontId="7" fillId="0" borderId="33" xfId="2" applyNumberFormat="1" applyFont="1" applyFill="1" applyBorder="1" applyAlignment="1">
      <alignment horizontal="right" vertical="center" shrinkToFit="1"/>
    </xf>
    <xf numFmtId="194" fontId="7" fillId="0" borderId="1" xfId="2" applyNumberFormat="1" applyFont="1" applyFill="1" applyBorder="1" applyAlignment="1">
      <alignment horizontal="right" vertical="center" shrinkToFit="1"/>
    </xf>
    <xf numFmtId="0" fontId="7" fillId="0" borderId="32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center" vertical="center" textRotation="255"/>
    </xf>
    <xf numFmtId="0" fontId="7" fillId="0" borderId="68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69" xfId="0" applyFont="1" applyFill="1" applyBorder="1" applyAlignment="1">
      <alignment horizontal="center" vertical="center" textRotation="255"/>
    </xf>
    <xf numFmtId="0" fontId="7" fillId="0" borderId="67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textRotation="255"/>
    </xf>
    <xf numFmtId="0" fontId="7" fillId="0" borderId="105" xfId="0" applyFont="1" applyFill="1" applyBorder="1" applyAlignment="1">
      <alignment horizontal="center" vertical="center" textRotation="255"/>
    </xf>
    <xf numFmtId="0" fontId="7" fillId="0" borderId="102" xfId="0" applyFont="1" applyFill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9" fontId="7" fillId="0" borderId="36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5" fillId="0" borderId="75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7" fillId="0" borderId="0" xfId="0" applyFont="1" applyBorder="1" applyAlignment="1">
      <alignment horizontal="center" vertical="center" textRotation="255"/>
    </xf>
    <xf numFmtId="0" fontId="7" fillId="0" borderId="75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96" fontId="7" fillId="0" borderId="3" xfId="0" applyNumberFormat="1" applyFont="1" applyBorder="1" applyAlignment="1">
      <alignment horizontal="center" vertical="center"/>
    </xf>
    <xf numFmtId="196" fontId="5" fillId="0" borderId="102" xfId="0" applyNumberFormat="1" applyFont="1" applyBorder="1" applyAlignment="1">
      <alignment horizontal="center" vertical="center"/>
    </xf>
    <xf numFmtId="196" fontId="7" fillId="0" borderId="6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2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0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7" fillId="0" borderId="108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7" fillId="0" borderId="110" xfId="0" applyFont="1" applyBorder="1" applyAlignment="1">
      <alignment horizontal="center" vertical="center"/>
    </xf>
    <xf numFmtId="38" fontId="7" fillId="0" borderId="77" xfId="2" applyFont="1" applyBorder="1" applyAlignment="1">
      <alignment horizontal="right" vertical="center"/>
    </xf>
    <xf numFmtId="38" fontId="7" fillId="0" borderId="80" xfId="2" applyFont="1" applyBorder="1" applyAlignment="1">
      <alignment horizontal="right" vertical="center"/>
    </xf>
    <xf numFmtId="38" fontId="7" fillId="0" borderId="83" xfId="2" applyFont="1" applyBorder="1" applyAlignment="1">
      <alignment horizontal="right" vertical="center"/>
    </xf>
    <xf numFmtId="38" fontId="7" fillId="0" borderId="76" xfId="2" applyFont="1" applyBorder="1" applyAlignment="1">
      <alignment horizontal="right" vertical="center"/>
    </xf>
    <xf numFmtId="38" fontId="7" fillId="0" borderId="79" xfId="2" applyFont="1" applyBorder="1" applyAlignment="1">
      <alignment horizontal="right" vertical="center"/>
    </xf>
    <xf numFmtId="38" fontId="7" fillId="0" borderId="82" xfId="2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12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9217" name="Line 1">
          <a:extLst>
            <a:ext uri="{FF2B5EF4-FFF2-40B4-BE49-F238E27FC236}">
              <a16:creationId xmlns:a16="http://schemas.microsoft.com/office/drawing/2014/main" id="{ED41BE8B-F064-4661-BA9D-632FB4752771}"/>
            </a:ext>
          </a:extLst>
        </xdr:cNvPr>
        <xdr:cNvSpPr>
          <a:spLocks noChangeShapeType="1"/>
        </xdr:cNvSpPr>
      </xdr:nvSpPr>
      <xdr:spPr bwMode="auto">
        <a:xfrm flipH="1">
          <a:off x="8420100" y="2276475"/>
          <a:ext cx="0" cy="3752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12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7AB982BD-C8F3-4096-BFA8-7782DA1BDEC0}"/>
            </a:ext>
          </a:extLst>
        </xdr:cNvPr>
        <xdr:cNvSpPr>
          <a:spLocks noChangeShapeType="1"/>
        </xdr:cNvSpPr>
      </xdr:nvSpPr>
      <xdr:spPr bwMode="auto">
        <a:xfrm flipH="1">
          <a:off x="3771900" y="2571750"/>
          <a:ext cx="0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8"/>
  <sheetViews>
    <sheetView showGridLines="0" tabSelected="1" view="pageBreakPreview" zoomScaleNormal="100" zoomScaleSheetLayoutView="100" workbookViewId="0">
      <selection activeCell="J7" sqref="J7"/>
    </sheetView>
  </sheetViews>
  <sheetFormatPr defaultRowHeight="13.5"/>
  <cols>
    <col min="1" max="1" width="4" style="317" customWidth="1"/>
    <col min="2" max="2" width="11.375" style="317" customWidth="1"/>
    <col min="3" max="3" width="5" style="317" customWidth="1"/>
    <col min="4" max="4" width="7.625" style="318" customWidth="1"/>
    <col min="5" max="11" width="7.625" style="317" customWidth="1"/>
    <col min="12" max="12" width="9.75" style="317" customWidth="1"/>
    <col min="13" max="15" width="10.625" style="317" hidden="1" customWidth="1"/>
    <col min="16" max="16" width="10.625" style="318" hidden="1" customWidth="1"/>
    <col min="17" max="25" width="10.625" style="317" hidden="1" customWidth="1"/>
    <col min="26" max="26" width="10.625" style="318" hidden="1" customWidth="1"/>
    <col min="27" max="35" width="10.625" style="317" hidden="1" customWidth="1"/>
    <col min="36" max="36" width="10.625" style="318" hidden="1" customWidth="1"/>
    <col min="37" max="45" width="10.625" style="317" hidden="1" customWidth="1"/>
    <col min="46" max="46" width="10.625" style="318" hidden="1" customWidth="1"/>
    <col min="47" max="51" width="10.625" style="317" hidden="1" customWidth="1"/>
    <col min="52" max="16384" width="9" style="317"/>
  </cols>
  <sheetData>
    <row r="1" spans="1:51" ht="20.25" customHeight="1" thickBot="1">
      <c r="A1" s="316" t="s">
        <v>192</v>
      </c>
      <c r="H1" s="319"/>
      <c r="I1" s="319"/>
      <c r="J1" s="319"/>
      <c r="K1" s="319" t="s">
        <v>193</v>
      </c>
      <c r="M1" s="316"/>
    </row>
    <row r="2" spans="1:51" s="322" customFormat="1" ht="22.5">
      <c r="A2" s="367" t="s">
        <v>60</v>
      </c>
      <c r="B2" s="368"/>
      <c r="C2" s="368"/>
      <c r="D2" s="321" t="s">
        <v>74</v>
      </c>
      <c r="E2" s="320" t="s">
        <v>120</v>
      </c>
      <c r="F2" s="320">
        <v>14</v>
      </c>
      <c r="G2" s="320">
        <v>15</v>
      </c>
      <c r="H2" s="313">
        <v>16</v>
      </c>
      <c r="I2" s="313">
        <v>17</v>
      </c>
      <c r="J2" s="313">
        <v>18</v>
      </c>
      <c r="K2" s="313">
        <v>19</v>
      </c>
      <c r="L2" s="313">
        <v>20</v>
      </c>
      <c r="M2" s="367" t="s">
        <v>60</v>
      </c>
      <c r="N2" s="368"/>
      <c r="O2" s="375"/>
      <c r="P2" s="321" t="s">
        <v>61</v>
      </c>
      <c r="Q2" s="323" t="s">
        <v>75</v>
      </c>
      <c r="R2" s="323">
        <v>14</v>
      </c>
      <c r="S2" s="323">
        <v>15</v>
      </c>
      <c r="T2" s="323">
        <v>16</v>
      </c>
      <c r="U2" s="323">
        <v>17</v>
      </c>
      <c r="W2" s="367" t="s">
        <v>60</v>
      </c>
      <c r="X2" s="368"/>
      <c r="Y2" s="375"/>
      <c r="Z2" s="321" t="s">
        <v>61</v>
      </c>
      <c r="AA2" s="313" t="s">
        <v>75</v>
      </c>
      <c r="AB2" s="315">
        <v>14</v>
      </c>
      <c r="AC2" s="315">
        <v>15</v>
      </c>
      <c r="AD2" s="315">
        <v>16</v>
      </c>
      <c r="AE2" s="315">
        <v>17</v>
      </c>
      <c r="AG2" s="380" t="s">
        <v>60</v>
      </c>
      <c r="AH2" s="380"/>
      <c r="AI2" s="380"/>
      <c r="AJ2" s="321" t="s">
        <v>61</v>
      </c>
      <c r="AK2" s="313" t="s">
        <v>75</v>
      </c>
      <c r="AL2" s="315">
        <v>14</v>
      </c>
      <c r="AM2" s="315">
        <v>15</v>
      </c>
      <c r="AN2" s="315">
        <v>16</v>
      </c>
      <c r="AO2" s="315">
        <v>17</v>
      </c>
      <c r="AQ2" s="380" t="s">
        <v>60</v>
      </c>
      <c r="AR2" s="380"/>
      <c r="AS2" s="367"/>
      <c r="AT2" s="321" t="s">
        <v>61</v>
      </c>
      <c r="AU2" s="313" t="s">
        <v>75</v>
      </c>
      <c r="AV2" s="315">
        <v>14</v>
      </c>
      <c r="AW2" s="315">
        <v>15</v>
      </c>
      <c r="AX2" s="315">
        <v>16</v>
      </c>
      <c r="AY2" s="315">
        <v>17</v>
      </c>
    </row>
    <row r="3" spans="1:51">
      <c r="A3" s="352" t="s">
        <v>15</v>
      </c>
      <c r="B3" s="352"/>
      <c r="C3" s="353"/>
      <c r="D3" s="324" t="s">
        <v>14</v>
      </c>
      <c r="E3" s="345">
        <v>1527</v>
      </c>
      <c r="F3" s="346">
        <v>1603</v>
      </c>
      <c r="G3" s="346">
        <v>2587</v>
      </c>
      <c r="H3" s="346">
        <v>1489</v>
      </c>
      <c r="I3" s="346">
        <v>1302</v>
      </c>
      <c r="J3" s="347">
        <f>J6+J10+J12+J34+J36</f>
        <v>5594</v>
      </c>
      <c r="K3" s="347">
        <f>K6+K10+K12+K34+K36</f>
        <v>7658</v>
      </c>
      <c r="L3" s="347">
        <f>L6+L10+L12+L32+L34+L36</f>
        <v>7214</v>
      </c>
      <c r="M3" s="369" t="s">
        <v>18</v>
      </c>
      <c r="N3" s="371" t="s">
        <v>15</v>
      </c>
      <c r="O3" s="372"/>
      <c r="P3" s="324" t="s">
        <v>14</v>
      </c>
      <c r="Q3" s="326">
        <f t="shared" ref="Q3:T4" si="0">SUM(Q6,Q8,Q10,Q12,Q14,Q16,Q18,Q20,Q22,Q24,Q26,Q28,Q30,Q32,Q34,Q36)</f>
        <v>973</v>
      </c>
      <c r="R3" s="327">
        <f t="shared" si="0"/>
        <v>600</v>
      </c>
      <c r="S3" s="327">
        <f t="shared" si="0"/>
        <v>1085</v>
      </c>
      <c r="T3" s="327">
        <f t="shared" si="0"/>
        <v>968</v>
      </c>
      <c r="U3" s="327">
        <f>SUM(U6,U8,U10,U12,U14,U16,U18,U20,U22,U24,U26,U28,U30,U32,U34,U36)</f>
        <v>1055</v>
      </c>
      <c r="W3" s="370" t="s">
        <v>19</v>
      </c>
      <c r="X3" s="374" t="s">
        <v>15</v>
      </c>
      <c r="Y3" s="374"/>
      <c r="Z3" s="328" t="s">
        <v>14</v>
      </c>
      <c r="AA3" s="325">
        <f t="shared" ref="AA3:AD4" si="1">SUM(AA6,AA8,AA10,AA12,AA14,AA16,AA18,AA20,AA22,AA24,AA26,AA28,AA30,AA32,AA34,AA36)</f>
        <v>554</v>
      </c>
      <c r="AB3" s="325">
        <f t="shared" si="1"/>
        <v>709</v>
      </c>
      <c r="AC3" s="325">
        <f t="shared" si="1"/>
        <v>553</v>
      </c>
      <c r="AD3" s="325">
        <f t="shared" si="1"/>
        <v>521</v>
      </c>
      <c r="AE3" s="325">
        <f>SUM(AE6,AE8,AE10,AE12,AE14,AE16,AE18,AE20,AE22,AE24,AE26,AE28,AE30,AE32,AE34,AE36)</f>
        <v>247</v>
      </c>
      <c r="AG3" s="370" t="s">
        <v>73</v>
      </c>
      <c r="AH3" s="377" t="s">
        <v>15</v>
      </c>
      <c r="AI3" s="377"/>
      <c r="AJ3" s="328" t="s">
        <v>14</v>
      </c>
      <c r="AK3" s="329">
        <f t="shared" ref="AK3:AN4" si="2">SUM(AK6,AK8,AK10,AK12,AK14,AK16,AK18,AK20,AK22,AK24,AK26,AK28,AK30,AK32,AK34,AK36)</f>
        <v>0</v>
      </c>
      <c r="AL3" s="329">
        <f t="shared" si="2"/>
        <v>272</v>
      </c>
      <c r="AM3" s="329">
        <f t="shared" si="2"/>
        <v>949</v>
      </c>
      <c r="AN3" s="329">
        <f t="shared" si="2"/>
        <v>0</v>
      </c>
      <c r="AO3" s="329">
        <f>SUM(AO6,AO8,AO10,AO12,AO14,AO16,AO18,AO20,AO22,AO24,AO26,AO28,AO30,AO32,AO34,AO36)</f>
        <v>0</v>
      </c>
      <c r="AQ3" s="376" t="s">
        <v>21</v>
      </c>
      <c r="AR3" s="377" t="s">
        <v>15</v>
      </c>
      <c r="AS3" s="377"/>
      <c r="AT3" s="328" t="s">
        <v>14</v>
      </c>
      <c r="AU3" s="330">
        <f t="shared" ref="AU3:AW4" si="3">SUM(AU6,AU8,AU10,AU12,AU14,AU16,AU18,AU20,AU22,AU24,AU26,AU28,AU30,AU32,AU34,AU36)</f>
        <v>0</v>
      </c>
      <c r="AV3" s="330">
        <f>SUM(AV6,AV8,AV10,AV12,AV14,AV16,AV18,AV20,AV22,AV24,AV26,AV28,AV30,AV32,AV34,AV36)</f>
        <v>22</v>
      </c>
      <c r="AW3" s="330">
        <f t="shared" si="3"/>
        <v>0</v>
      </c>
      <c r="AX3" s="330">
        <f>SUM(AX6,AX8,AX10,AX12,AX14,AX16,AX18,AX20,AX22,AX24,AX26,AX28,AX30,AX32,AX34,AX36)</f>
        <v>0</v>
      </c>
      <c r="AY3" s="330">
        <f>SUM(AY6,AY8,AY10,AY12,AY14,AY16,AY18,AY20,AY22,AY24,AY26,AY28,AY30,AY32,AY34,AY36)</f>
        <v>0</v>
      </c>
    </row>
    <row r="4" spans="1:51">
      <c r="A4" s="354"/>
      <c r="B4" s="354"/>
      <c r="C4" s="355"/>
      <c r="D4" s="331" t="s">
        <v>62</v>
      </c>
      <c r="E4" s="348">
        <v>103419</v>
      </c>
      <c r="F4" s="347">
        <v>162585</v>
      </c>
      <c r="G4" s="347">
        <v>151351</v>
      </c>
      <c r="H4" s="347">
        <v>87709</v>
      </c>
      <c r="I4" s="349">
        <v>125089</v>
      </c>
      <c r="J4" s="349">
        <f>J7+J11+J13+J35+J37</f>
        <v>128363</v>
      </c>
      <c r="K4" s="349">
        <f>K7+K11+K13+K35+K37</f>
        <v>311612</v>
      </c>
      <c r="L4" s="349">
        <f>L7+L11+L13+L33+L35+L37</f>
        <v>98122</v>
      </c>
      <c r="M4" s="370"/>
      <c r="N4" s="373"/>
      <c r="O4" s="374"/>
      <c r="P4" s="331" t="s">
        <v>62</v>
      </c>
      <c r="Q4" s="332">
        <f t="shared" si="0"/>
        <v>70898</v>
      </c>
      <c r="R4" s="329">
        <f t="shared" si="0"/>
        <v>105887</v>
      </c>
      <c r="S4" s="329">
        <f t="shared" si="0"/>
        <v>98373</v>
      </c>
      <c r="T4" s="329">
        <f t="shared" si="0"/>
        <v>70128</v>
      </c>
      <c r="U4" s="329">
        <f>SUM(U7,U9,U11,U13,U15,U17,U19,U21,U23,U25,U27,U29,U31,U33,U35,U37)</f>
        <v>92733</v>
      </c>
      <c r="W4" s="376"/>
      <c r="X4" s="377"/>
      <c r="Y4" s="377"/>
      <c r="Z4" s="324" t="s">
        <v>62</v>
      </c>
      <c r="AA4" s="325">
        <f t="shared" si="1"/>
        <v>32521</v>
      </c>
      <c r="AB4" s="325">
        <f t="shared" si="1"/>
        <v>31546</v>
      </c>
      <c r="AC4" s="325">
        <f t="shared" si="1"/>
        <v>21490</v>
      </c>
      <c r="AD4" s="325">
        <f t="shared" si="1"/>
        <v>17581</v>
      </c>
      <c r="AE4" s="325">
        <f>SUM(AE7,AE9,AE11,AE13,AE15,AE17,AE19,AE21,AE23,AE25,AE27,AE29,AE31,AE33,AE35,AE37)</f>
        <v>32356</v>
      </c>
      <c r="AG4" s="376"/>
      <c r="AH4" s="377"/>
      <c r="AI4" s="377"/>
      <c r="AJ4" s="324" t="s">
        <v>62</v>
      </c>
      <c r="AK4" s="329">
        <f t="shared" si="2"/>
        <v>0</v>
      </c>
      <c r="AL4" s="329">
        <f t="shared" si="2"/>
        <v>20828</v>
      </c>
      <c r="AM4" s="329">
        <f t="shared" si="2"/>
        <v>31488</v>
      </c>
      <c r="AN4" s="329">
        <f t="shared" si="2"/>
        <v>0</v>
      </c>
      <c r="AO4" s="329">
        <f>SUM(AO7,AO9,AO11,AO13,AO15,AO17,AO19,AO21,AO23,AO25,AO27,AO29,AO31,AO33,AO35,AO37)</f>
        <v>0</v>
      </c>
      <c r="AQ4" s="376"/>
      <c r="AR4" s="377"/>
      <c r="AS4" s="377"/>
      <c r="AT4" s="324" t="s">
        <v>62</v>
      </c>
      <c r="AU4" s="330">
        <f t="shared" si="3"/>
        <v>0</v>
      </c>
      <c r="AV4" s="330">
        <f t="shared" si="3"/>
        <v>4324</v>
      </c>
      <c r="AW4" s="330">
        <f t="shared" si="3"/>
        <v>0</v>
      </c>
      <c r="AX4" s="330">
        <f>SUM(AX7,AX9,AX11,AX13,AX15,AX17,AX19,AX21,AX23,AX25,AX27,AX29,AX31,AX33,AX35,AX37)</f>
        <v>0</v>
      </c>
      <c r="AY4" s="330">
        <f>SUM(AY7,AY9,AY11,AY13,AY15,AY17,AY19,AY21,AY23,AY25,AY27,AY29,AY31,AY33,AY35,AY37)</f>
        <v>0</v>
      </c>
    </row>
    <row r="5" spans="1:51" ht="1.5" customHeight="1">
      <c r="A5" s="314"/>
      <c r="B5" s="314"/>
      <c r="C5" s="314"/>
      <c r="D5" s="333"/>
      <c r="E5" s="350"/>
      <c r="F5" s="349"/>
      <c r="G5" s="349"/>
      <c r="H5" s="349"/>
      <c r="I5" s="349"/>
      <c r="J5" s="347"/>
      <c r="K5" s="347"/>
      <c r="L5" s="347"/>
      <c r="M5" s="334"/>
      <c r="N5" s="335"/>
      <c r="O5" s="336"/>
      <c r="P5" s="337"/>
      <c r="Q5" s="338"/>
      <c r="R5" s="339"/>
      <c r="S5" s="339"/>
      <c r="T5" s="339"/>
      <c r="U5" s="339"/>
      <c r="W5" s="334"/>
      <c r="X5" s="336"/>
      <c r="Y5" s="336"/>
      <c r="Z5" s="333"/>
      <c r="AA5" s="325"/>
      <c r="AB5" s="325"/>
      <c r="AC5" s="325"/>
      <c r="AD5" s="325"/>
      <c r="AE5" s="325"/>
      <c r="AG5" s="334"/>
      <c r="AH5" s="314"/>
      <c r="AI5" s="314"/>
      <c r="AJ5" s="333"/>
      <c r="AK5" s="329"/>
      <c r="AL5" s="329"/>
      <c r="AM5" s="329"/>
      <c r="AN5" s="329"/>
      <c r="AO5" s="329"/>
      <c r="AQ5" s="334"/>
      <c r="AR5" s="314"/>
      <c r="AS5" s="314"/>
      <c r="AT5" s="333"/>
      <c r="AU5" s="330"/>
      <c r="AV5" s="330"/>
      <c r="AW5" s="330"/>
      <c r="AX5" s="330"/>
      <c r="AY5" s="330"/>
    </row>
    <row r="6" spans="1:51" ht="16.5" customHeight="1">
      <c r="A6" s="363" t="s">
        <v>68</v>
      </c>
      <c r="B6" s="359" t="s">
        <v>63</v>
      </c>
      <c r="C6" s="353" t="s">
        <v>66</v>
      </c>
      <c r="D6" s="324" t="s">
        <v>14</v>
      </c>
      <c r="E6" s="347">
        <v>398</v>
      </c>
      <c r="F6" s="347">
        <v>294</v>
      </c>
      <c r="G6" s="347">
        <v>1600</v>
      </c>
      <c r="H6" s="347">
        <v>493</v>
      </c>
      <c r="I6" s="346">
        <v>751</v>
      </c>
      <c r="J6" s="347">
        <v>363</v>
      </c>
      <c r="K6" s="347">
        <v>663</v>
      </c>
      <c r="L6" s="347">
        <v>209</v>
      </c>
      <c r="M6" s="363" t="s">
        <v>68</v>
      </c>
      <c r="N6" s="359" t="s">
        <v>63</v>
      </c>
      <c r="O6" s="353" t="s">
        <v>66</v>
      </c>
      <c r="P6" s="324" t="s">
        <v>14</v>
      </c>
      <c r="Q6" s="329">
        <v>398</v>
      </c>
      <c r="R6" s="329" t="s">
        <v>109</v>
      </c>
      <c r="S6" s="329">
        <v>651</v>
      </c>
      <c r="T6" s="329">
        <v>493</v>
      </c>
      <c r="U6" s="329">
        <v>504</v>
      </c>
      <c r="W6" s="378" t="s">
        <v>68</v>
      </c>
      <c r="X6" s="359" t="s">
        <v>63</v>
      </c>
      <c r="Y6" s="353" t="s">
        <v>66</v>
      </c>
      <c r="Z6" s="324" t="s">
        <v>14</v>
      </c>
      <c r="AA6" s="325" t="s">
        <v>112</v>
      </c>
      <c r="AB6" s="325" t="s">
        <v>112</v>
      </c>
      <c r="AC6" s="325" t="s">
        <v>112</v>
      </c>
      <c r="AD6" s="325" t="s">
        <v>112</v>
      </c>
      <c r="AE6" s="325">
        <v>247</v>
      </c>
      <c r="AG6" s="378" t="s">
        <v>68</v>
      </c>
      <c r="AH6" s="359" t="s">
        <v>63</v>
      </c>
      <c r="AI6" s="353" t="s">
        <v>66</v>
      </c>
      <c r="AJ6" s="324" t="s">
        <v>14</v>
      </c>
      <c r="AK6" s="329" t="s">
        <v>112</v>
      </c>
      <c r="AL6" s="329">
        <v>272</v>
      </c>
      <c r="AM6" s="329">
        <v>949</v>
      </c>
      <c r="AN6" s="329" t="s">
        <v>112</v>
      </c>
      <c r="AO6" s="329" t="s">
        <v>112</v>
      </c>
      <c r="AQ6" s="378" t="s">
        <v>68</v>
      </c>
      <c r="AR6" s="359" t="s">
        <v>63</v>
      </c>
      <c r="AS6" s="353" t="s">
        <v>66</v>
      </c>
      <c r="AT6" s="324" t="s">
        <v>14</v>
      </c>
      <c r="AU6" s="330" t="s">
        <v>112</v>
      </c>
      <c r="AV6" s="330">
        <v>22</v>
      </c>
      <c r="AW6" s="330" t="s">
        <v>112</v>
      </c>
      <c r="AX6" s="330" t="s">
        <v>112</v>
      </c>
      <c r="AY6" s="330" t="s">
        <v>112</v>
      </c>
    </row>
    <row r="7" spans="1:51" ht="16.5" customHeight="1">
      <c r="A7" s="364"/>
      <c r="B7" s="360"/>
      <c r="C7" s="355"/>
      <c r="D7" s="331" t="s">
        <v>62</v>
      </c>
      <c r="E7" s="347">
        <v>56962</v>
      </c>
      <c r="F7" s="347">
        <v>125152</v>
      </c>
      <c r="G7" s="347">
        <v>123686</v>
      </c>
      <c r="H7" s="347">
        <v>61297</v>
      </c>
      <c r="I7" s="347">
        <v>100356</v>
      </c>
      <c r="J7" s="347">
        <v>86000</v>
      </c>
      <c r="K7" s="347">
        <v>122800</v>
      </c>
      <c r="L7" s="347">
        <v>44500</v>
      </c>
      <c r="M7" s="364"/>
      <c r="N7" s="360"/>
      <c r="O7" s="355"/>
      <c r="P7" s="331" t="s">
        <v>62</v>
      </c>
      <c r="Q7" s="329">
        <v>56962</v>
      </c>
      <c r="R7" s="329">
        <v>100000</v>
      </c>
      <c r="S7" s="329">
        <v>92198</v>
      </c>
      <c r="T7" s="329">
        <v>61297</v>
      </c>
      <c r="U7" s="329">
        <v>68000</v>
      </c>
      <c r="W7" s="378"/>
      <c r="X7" s="360"/>
      <c r="Y7" s="355"/>
      <c r="Z7" s="331" t="s">
        <v>62</v>
      </c>
      <c r="AA7" s="325" t="s">
        <v>113</v>
      </c>
      <c r="AB7" s="325" t="s">
        <v>113</v>
      </c>
      <c r="AC7" s="325" t="s">
        <v>113</v>
      </c>
      <c r="AD7" s="325" t="s">
        <v>113</v>
      </c>
      <c r="AE7" s="325">
        <v>32356</v>
      </c>
      <c r="AG7" s="378"/>
      <c r="AH7" s="360"/>
      <c r="AI7" s="355"/>
      <c r="AJ7" s="331" t="s">
        <v>62</v>
      </c>
      <c r="AK7" s="329" t="s">
        <v>113</v>
      </c>
      <c r="AL7" s="329">
        <v>20828</v>
      </c>
      <c r="AM7" s="329">
        <v>31488</v>
      </c>
      <c r="AN7" s="329" t="s">
        <v>113</v>
      </c>
      <c r="AO7" s="329" t="s">
        <v>113</v>
      </c>
      <c r="AQ7" s="378"/>
      <c r="AR7" s="360"/>
      <c r="AS7" s="355"/>
      <c r="AT7" s="331" t="s">
        <v>62</v>
      </c>
      <c r="AU7" s="330" t="s">
        <v>113</v>
      </c>
      <c r="AV7" s="330">
        <v>4324</v>
      </c>
      <c r="AW7" s="330" t="s">
        <v>113</v>
      </c>
      <c r="AX7" s="330" t="s">
        <v>113</v>
      </c>
      <c r="AY7" s="330" t="s">
        <v>113</v>
      </c>
    </row>
    <row r="8" spans="1:51" ht="16.5" customHeight="1">
      <c r="A8" s="364"/>
      <c r="B8" s="356" t="s">
        <v>110</v>
      </c>
      <c r="C8" s="355" t="s">
        <v>43</v>
      </c>
      <c r="D8" s="331" t="s">
        <v>14</v>
      </c>
      <c r="E8" s="347">
        <v>0</v>
      </c>
      <c r="F8" s="347">
        <v>0</v>
      </c>
      <c r="G8" s="347">
        <v>0</v>
      </c>
      <c r="H8" s="347">
        <v>0</v>
      </c>
      <c r="I8" s="347">
        <v>0</v>
      </c>
      <c r="J8" s="347"/>
      <c r="K8" s="347"/>
      <c r="L8" s="347"/>
      <c r="M8" s="364"/>
      <c r="N8" s="356" t="s">
        <v>111</v>
      </c>
      <c r="O8" s="355" t="s">
        <v>43</v>
      </c>
      <c r="P8" s="331" t="s">
        <v>14</v>
      </c>
      <c r="Q8" s="329" t="s">
        <v>112</v>
      </c>
      <c r="R8" s="329" t="s">
        <v>112</v>
      </c>
      <c r="S8" s="329" t="s">
        <v>112</v>
      </c>
      <c r="T8" s="329" t="s">
        <v>112</v>
      </c>
      <c r="U8" s="329" t="s">
        <v>112</v>
      </c>
      <c r="W8" s="378"/>
      <c r="X8" s="356" t="s">
        <v>111</v>
      </c>
      <c r="Y8" s="355" t="s">
        <v>43</v>
      </c>
      <c r="Z8" s="331" t="s">
        <v>14</v>
      </c>
      <c r="AA8" s="325" t="s">
        <v>112</v>
      </c>
      <c r="AB8" s="325" t="s">
        <v>112</v>
      </c>
      <c r="AC8" s="325" t="s">
        <v>112</v>
      </c>
      <c r="AD8" s="325" t="s">
        <v>112</v>
      </c>
      <c r="AE8" s="325" t="s">
        <v>112</v>
      </c>
      <c r="AG8" s="378"/>
      <c r="AH8" s="356" t="s">
        <v>111</v>
      </c>
      <c r="AI8" s="355" t="s">
        <v>43</v>
      </c>
      <c r="AJ8" s="331" t="s">
        <v>14</v>
      </c>
      <c r="AK8" s="329" t="s">
        <v>112</v>
      </c>
      <c r="AL8" s="329" t="s">
        <v>112</v>
      </c>
      <c r="AM8" s="329" t="s">
        <v>112</v>
      </c>
      <c r="AN8" s="329" t="s">
        <v>112</v>
      </c>
      <c r="AO8" s="329" t="s">
        <v>112</v>
      </c>
      <c r="AQ8" s="378"/>
      <c r="AR8" s="356" t="s">
        <v>111</v>
      </c>
      <c r="AS8" s="355" t="s">
        <v>43</v>
      </c>
      <c r="AT8" s="331" t="s">
        <v>14</v>
      </c>
      <c r="AU8" s="330" t="s">
        <v>112</v>
      </c>
      <c r="AV8" s="330" t="s">
        <v>112</v>
      </c>
      <c r="AW8" s="330" t="s">
        <v>112</v>
      </c>
      <c r="AX8" s="330" t="s">
        <v>112</v>
      </c>
      <c r="AY8" s="330" t="s">
        <v>112</v>
      </c>
    </row>
    <row r="9" spans="1:51" ht="16.5" customHeight="1">
      <c r="A9" s="364"/>
      <c r="B9" s="356"/>
      <c r="C9" s="355"/>
      <c r="D9" s="331" t="s">
        <v>62</v>
      </c>
      <c r="E9" s="347">
        <v>0</v>
      </c>
      <c r="F9" s="347">
        <v>0</v>
      </c>
      <c r="G9" s="347">
        <v>0</v>
      </c>
      <c r="H9" s="347">
        <v>0</v>
      </c>
      <c r="I9" s="347">
        <v>0</v>
      </c>
      <c r="J9" s="347"/>
      <c r="K9" s="347"/>
      <c r="L9" s="347"/>
      <c r="M9" s="364"/>
      <c r="N9" s="356"/>
      <c r="O9" s="355"/>
      <c r="P9" s="331" t="s">
        <v>62</v>
      </c>
      <c r="Q9" s="329" t="s">
        <v>113</v>
      </c>
      <c r="R9" s="329" t="s">
        <v>113</v>
      </c>
      <c r="S9" s="329" t="s">
        <v>113</v>
      </c>
      <c r="T9" s="329" t="s">
        <v>113</v>
      </c>
      <c r="U9" s="329" t="s">
        <v>113</v>
      </c>
      <c r="W9" s="378"/>
      <c r="X9" s="356"/>
      <c r="Y9" s="355"/>
      <c r="Z9" s="331" t="s">
        <v>62</v>
      </c>
      <c r="AA9" s="325" t="s">
        <v>113</v>
      </c>
      <c r="AB9" s="325" t="s">
        <v>113</v>
      </c>
      <c r="AC9" s="325" t="s">
        <v>113</v>
      </c>
      <c r="AD9" s="325" t="s">
        <v>113</v>
      </c>
      <c r="AE9" s="325" t="s">
        <v>113</v>
      </c>
      <c r="AG9" s="378"/>
      <c r="AH9" s="356"/>
      <c r="AI9" s="355"/>
      <c r="AJ9" s="331" t="s">
        <v>62</v>
      </c>
      <c r="AK9" s="329" t="s">
        <v>113</v>
      </c>
      <c r="AL9" s="329" t="s">
        <v>113</v>
      </c>
      <c r="AM9" s="329" t="s">
        <v>113</v>
      </c>
      <c r="AN9" s="329" t="s">
        <v>113</v>
      </c>
      <c r="AO9" s="329" t="s">
        <v>113</v>
      </c>
      <c r="AQ9" s="378"/>
      <c r="AR9" s="356"/>
      <c r="AS9" s="355"/>
      <c r="AT9" s="331" t="s">
        <v>62</v>
      </c>
      <c r="AU9" s="330" t="s">
        <v>113</v>
      </c>
      <c r="AV9" s="330" t="s">
        <v>113</v>
      </c>
      <c r="AW9" s="330" t="s">
        <v>113</v>
      </c>
      <c r="AX9" s="330" t="s">
        <v>113</v>
      </c>
      <c r="AY9" s="330" t="s">
        <v>113</v>
      </c>
    </row>
    <row r="10" spans="1:51" ht="16.5" customHeight="1">
      <c r="A10" s="364"/>
      <c r="B10" s="356" t="s">
        <v>110</v>
      </c>
      <c r="C10" s="355" t="s">
        <v>52</v>
      </c>
      <c r="D10" s="331" t="s">
        <v>14</v>
      </c>
      <c r="E10" s="347">
        <v>222</v>
      </c>
      <c r="F10" s="347">
        <v>66</v>
      </c>
      <c r="G10" s="347">
        <v>0</v>
      </c>
      <c r="H10" s="347">
        <v>0</v>
      </c>
      <c r="I10" s="347">
        <v>0</v>
      </c>
      <c r="J10" s="347">
        <v>163</v>
      </c>
      <c r="K10" s="347">
        <v>1499</v>
      </c>
      <c r="L10" s="347">
        <v>77</v>
      </c>
      <c r="M10" s="364"/>
      <c r="N10" s="356" t="s">
        <v>111</v>
      </c>
      <c r="O10" s="355" t="s">
        <v>52</v>
      </c>
      <c r="P10" s="331" t="s">
        <v>14</v>
      </c>
      <c r="Q10" s="329">
        <v>170</v>
      </c>
      <c r="R10" s="329" t="s">
        <v>112</v>
      </c>
      <c r="S10" s="329" t="s">
        <v>112</v>
      </c>
      <c r="T10" s="329" t="s">
        <v>112</v>
      </c>
      <c r="U10" s="329" t="s">
        <v>112</v>
      </c>
      <c r="W10" s="378"/>
      <c r="X10" s="356" t="s">
        <v>111</v>
      </c>
      <c r="Y10" s="355" t="s">
        <v>52</v>
      </c>
      <c r="Z10" s="331" t="s">
        <v>14</v>
      </c>
      <c r="AA10" s="325">
        <v>52</v>
      </c>
      <c r="AB10" s="325">
        <v>66</v>
      </c>
      <c r="AC10" s="325" t="s">
        <v>112</v>
      </c>
      <c r="AD10" s="325" t="s">
        <v>112</v>
      </c>
      <c r="AE10" s="325" t="s">
        <v>112</v>
      </c>
      <c r="AG10" s="378"/>
      <c r="AH10" s="356" t="s">
        <v>111</v>
      </c>
      <c r="AI10" s="355" t="s">
        <v>52</v>
      </c>
      <c r="AJ10" s="331" t="s">
        <v>14</v>
      </c>
      <c r="AK10" s="329" t="s">
        <v>112</v>
      </c>
      <c r="AL10" s="329" t="s">
        <v>112</v>
      </c>
      <c r="AM10" s="329" t="s">
        <v>112</v>
      </c>
      <c r="AN10" s="329" t="s">
        <v>112</v>
      </c>
      <c r="AO10" s="329" t="s">
        <v>112</v>
      </c>
      <c r="AQ10" s="378"/>
      <c r="AR10" s="356" t="s">
        <v>111</v>
      </c>
      <c r="AS10" s="355" t="s">
        <v>52</v>
      </c>
      <c r="AT10" s="331" t="s">
        <v>14</v>
      </c>
      <c r="AU10" s="330" t="s">
        <v>112</v>
      </c>
      <c r="AV10" s="330" t="s">
        <v>112</v>
      </c>
      <c r="AW10" s="330" t="s">
        <v>112</v>
      </c>
      <c r="AX10" s="330" t="s">
        <v>112</v>
      </c>
      <c r="AY10" s="330" t="s">
        <v>112</v>
      </c>
    </row>
    <row r="11" spans="1:51" ht="16.5" customHeight="1">
      <c r="A11" s="364"/>
      <c r="B11" s="356"/>
      <c r="C11" s="355"/>
      <c r="D11" s="331" t="s">
        <v>62</v>
      </c>
      <c r="E11" s="347">
        <v>18486</v>
      </c>
      <c r="F11" s="347">
        <v>10057</v>
      </c>
      <c r="G11" s="347">
        <v>0</v>
      </c>
      <c r="H11" s="347">
        <v>0</v>
      </c>
      <c r="I11" s="347">
        <v>0</v>
      </c>
      <c r="J11" s="347">
        <v>3839</v>
      </c>
      <c r="K11" s="347">
        <v>135196</v>
      </c>
      <c r="L11" s="347">
        <v>4327</v>
      </c>
      <c r="M11" s="364"/>
      <c r="N11" s="356"/>
      <c r="O11" s="355"/>
      <c r="P11" s="331" t="s">
        <v>62</v>
      </c>
      <c r="Q11" s="329">
        <v>7455</v>
      </c>
      <c r="R11" s="329" t="s">
        <v>113</v>
      </c>
      <c r="S11" s="329" t="s">
        <v>113</v>
      </c>
      <c r="T11" s="329" t="s">
        <v>113</v>
      </c>
      <c r="U11" s="329" t="s">
        <v>113</v>
      </c>
      <c r="W11" s="378"/>
      <c r="X11" s="356"/>
      <c r="Y11" s="355"/>
      <c r="Z11" s="331" t="s">
        <v>62</v>
      </c>
      <c r="AA11" s="325">
        <v>11031</v>
      </c>
      <c r="AB11" s="325">
        <v>10057</v>
      </c>
      <c r="AC11" s="325" t="s">
        <v>113</v>
      </c>
      <c r="AD11" s="325" t="s">
        <v>113</v>
      </c>
      <c r="AE11" s="325" t="s">
        <v>113</v>
      </c>
      <c r="AG11" s="378"/>
      <c r="AH11" s="356"/>
      <c r="AI11" s="355"/>
      <c r="AJ11" s="331" t="s">
        <v>62</v>
      </c>
      <c r="AK11" s="329" t="s">
        <v>113</v>
      </c>
      <c r="AL11" s="329" t="s">
        <v>113</v>
      </c>
      <c r="AM11" s="329" t="s">
        <v>113</v>
      </c>
      <c r="AN11" s="329" t="s">
        <v>113</v>
      </c>
      <c r="AO11" s="329" t="s">
        <v>113</v>
      </c>
      <c r="AQ11" s="378"/>
      <c r="AR11" s="356"/>
      <c r="AS11" s="355"/>
      <c r="AT11" s="331" t="s">
        <v>62</v>
      </c>
      <c r="AU11" s="330" t="s">
        <v>113</v>
      </c>
      <c r="AV11" s="330" t="s">
        <v>113</v>
      </c>
      <c r="AW11" s="330" t="s">
        <v>113</v>
      </c>
      <c r="AX11" s="330" t="s">
        <v>113</v>
      </c>
      <c r="AY11" s="330" t="s">
        <v>113</v>
      </c>
    </row>
    <row r="12" spans="1:51" ht="16.5" customHeight="1">
      <c r="A12" s="364"/>
      <c r="B12" s="356" t="s">
        <v>110</v>
      </c>
      <c r="C12" s="355" t="s">
        <v>44</v>
      </c>
      <c r="D12" s="331" t="s">
        <v>14</v>
      </c>
      <c r="E12" s="347">
        <v>0</v>
      </c>
      <c r="F12" s="347">
        <v>0</v>
      </c>
      <c r="G12" s="347">
        <v>0</v>
      </c>
      <c r="H12" s="347">
        <v>0</v>
      </c>
      <c r="I12" s="347">
        <v>57</v>
      </c>
      <c r="J12" s="347">
        <v>556</v>
      </c>
      <c r="K12" s="347">
        <v>570</v>
      </c>
      <c r="L12" s="347">
        <v>751</v>
      </c>
      <c r="M12" s="364"/>
      <c r="N12" s="356" t="s">
        <v>111</v>
      </c>
      <c r="O12" s="355" t="s">
        <v>44</v>
      </c>
      <c r="P12" s="331" t="s">
        <v>14</v>
      </c>
      <c r="Q12" s="329" t="s">
        <v>112</v>
      </c>
      <c r="R12" s="329" t="s">
        <v>112</v>
      </c>
      <c r="S12" s="329" t="s">
        <v>112</v>
      </c>
      <c r="T12" s="329" t="s">
        <v>112</v>
      </c>
      <c r="U12" s="329">
        <v>57</v>
      </c>
      <c r="W12" s="378"/>
      <c r="X12" s="356" t="s">
        <v>111</v>
      </c>
      <c r="Y12" s="355" t="s">
        <v>44</v>
      </c>
      <c r="Z12" s="331" t="s">
        <v>14</v>
      </c>
      <c r="AA12" s="325" t="s">
        <v>112</v>
      </c>
      <c r="AB12" s="325" t="s">
        <v>112</v>
      </c>
      <c r="AC12" s="325" t="s">
        <v>112</v>
      </c>
      <c r="AD12" s="325" t="s">
        <v>112</v>
      </c>
      <c r="AE12" s="325" t="s">
        <v>112</v>
      </c>
      <c r="AG12" s="378"/>
      <c r="AH12" s="356" t="s">
        <v>111</v>
      </c>
      <c r="AI12" s="355" t="s">
        <v>44</v>
      </c>
      <c r="AJ12" s="331" t="s">
        <v>14</v>
      </c>
      <c r="AK12" s="329" t="s">
        <v>112</v>
      </c>
      <c r="AL12" s="329" t="s">
        <v>112</v>
      </c>
      <c r="AM12" s="329" t="s">
        <v>112</v>
      </c>
      <c r="AN12" s="329" t="s">
        <v>112</v>
      </c>
      <c r="AO12" s="329" t="s">
        <v>112</v>
      </c>
      <c r="AQ12" s="378"/>
      <c r="AR12" s="356" t="s">
        <v>111</v>
      </c>
      <c r="AS12" s="355" t="s">
        <v>44</v>
      </c>
      <c r="AT12" s="331" t="s">
        <v>14</v>
      </c>
      <c r="AU12" s="330" t="s">
        <v>112</v>
      </c>
      <c r="AV12" s="330" t="s">
        <v>112</v>
      </c>
      <c r="AW12" s="330" t="s">
        <v>112</v>
      </c>
      <c r="AX12" s="330" t="s">
        <v>112</v>
      </c>
      <c r="AY12" s="330" t="s">
        <v>112</v>
      </c>
    </row>
    <row r="13" spans="1:51" ht="16.5" customHeight="1">
      <c r="A13" s="364"/>
      <c r="B13" s="356"/>
      <c r="C13" s="355"/>
      <c r="D13" s="331" t="s">
        <v>62</v>
      </c>
      <c r="E13" s="347">
        <v>0</v>
      </c>
      <c r="F13" s="347">
        <v>0</v>
      </c>
      <c r="G13" s="347">
        <v>0</v>
      </c>
      <c r="H13" s="347">
        <v>0</v>
      </c>
      <c r="I13" s="347">
        <v>12480</v>
      </c>
      <c r="J13" s="347">
        <v>28580</v>
      </c>
      <c r="K13" s="347">
        <v>28800</v>
      </c>
      <c r="L13" s="347">
        <v>38475</v>
      </c>
      <c r="M13" s="364"/>
      <c r="N13" s="356"/>
      <c r="O13" s="355"/>
      <c r="P13" s="331" t="s">
        <v>62</v>
      </c>
      <c r="Q13" s="329" t="s">
        <v>113</v>
      </c>
      <c r="R13" s="329" t="s">
        <v>113</v>
      </c>
      <c r="S13" s="329" t="s">
        <v>113</v>
      </c>
      <c r="T13" s="329" t="s">
        <v>113</v>
      </c>
      <c r="U13" s="329">
        <v>12480</v>
      </c>
      <c r="W13" s="378"/>
      <c r="X13" s="356"/>
      <c r="Y13" s="355"/>
      <c r="Z13" s="331" t="s">
        <v>62</v>
      </c>
      <c r="AA13" s="325" t="s">
        <v>113</v>
      </c>
      <c r="AB13" s="325" t="s">
        <v>113</v>
      </c>
      <c r="AC13" s="325" t="s">
        <v>113</v>
      </c>
      <c r="AD13" s="325" t="s">
        <v>113</v>
      </c>
      <c r="AE13" s="325" t="s">
        <v>113</v>
      </c>
      <c r="AG13" s="378"/>
      <c r="AH13" s="356"/>
      <c r="AI13" s="355"/>
      <c r="AJ13" s="331" t="s">
        <v>62</v>
      </c>
      <c r="AK13" s="329" t="s">
        <v>113</v>
      </c>
      <c r="AL13" s="329" t="s">
        <v>113</v>
      </c>
      <c r="AM13" s="329" t="s">
        <v>113</v>
      </c>
      <c r="AN13" s="329" t="s">
        <v>113</v>
      </c>
      <c r="AO13" s="329" t="s">
        <v>113</v>
      </c>
      <c r="AQ13" s="378"/>
      <c r="AR13" s="356"/>
      <c r="AS13" s="355"/>
      <c r="AT13" s="331" t="s">
        <v>62</v>
      </c>
      <c r="AU13" s="330" t="s">
        <v>113</v>
      </c>
      <c r="AV13" s="330" t="s">
        <v>113</v>
      </c>
      <c r="AW13" s="330" t="s">
        <v>113</v>
      </c>
      <c r="AX13" s="330" t="s">
        <v>113</v>
      </c>
      <c r="AY13" s="330" t="s">
        <v>113</v>
      </c>
    </row>
    <row r="14" spans="1:51" ht="16.5" customHeight="1">
      <c r="A14" s="364"/>
      <c r="B14" s="360" t="s">
        <v>64</v>
      </c>
      <c r="C14" s="355" t="s">
        <v>66</v>
      </c>
      <c r="D14" s="331" t="s">
        <v>14</v>
      </c>
      <c r="E14" s="347">
        <v>0</v>
      </c>
      <c r="F14" s="347">
        <v>0</v>
      </c>
      <c r="G14" s="347">
        <v>0</v>
      </c>
      <c r="H14" s="347">
        <v>0</v>
      </c>
      <c r="I14" s="347">
        <v>0</v>
      </c>
      <c r="J14" s="347">
        <v>0</v>
      </c>
      <c r="K14" s="347">
        <v>0</v>
      </c>
      <c r="L14" s="347"/>
      <c r="M14" s="364"/>
      <c r="N14" s="360" t="s">
        <v>64</v>
      </c>
      <c r="O14" s="355" t="s">
        <v>66</v>
      </c>
      <c r="P14" s="331" t="s">
        <v>14</v>
      </c>
      <c r="Q14" s="329" t="s">
        <v>112</v>
      </c>
      <c r="R14" s="329" t="s">
        <v>112</v>
      </c>
      <c r="S14" s="329" t="s">
        <v>112</v>
      </c>
      <c r="T14" s="329" t="s">
        <v>112</v>
      </c>
      <c r="U14" s="329" t="s">
        <v>112</v>
      </c>
      <c r="W14" s="378"/>
      <c r="X14" s="360" t="s">
        <v>64</v>
      </c>
      <c r="Y14" s="355" t="s">
        <v>66</v>
      </c>
      <c r="Z14" s="331" t="s">
        <v>14</v>
      </c>
      <c r="AA14" s="325" t="s">
        <v>112</v>
      </c>
      <c r="AB14" s="325" t="s">
        <v>112</v>
      </c>
      <c r="AC14" s="325" t="s">
        <v>112</v>
      </c>
      <c r="AD14" s="325" t="s">
        <v>112</v>
      </c>
      <c r="AE14" s="325" t="s">
        <v>112</v>
      </c>
      <c r="AG14" s="378"/>
      <c r="AH14" s="360" t="s">
        <v>64</v>
      </c>
      <c r="AI14" s="355" t="s">
        <v>66</v>
      </c>
      <c r="AJ14" s="331" t="s">
        <v>14</v>
      </c>
      <c r="AK14" s="329" t="s">
        <v>112</v>
      </c>
      <c r="AL14" s="329" t="s">
        <v>112</v>
      </c>
      <c r="AM14" s="329" t="s">
        <v>112</v>
      </c>
      <c r="AN14" s="329" t="s">
        <v>112</v>
      </c>
      <c r="AO14" s="329" t="s">
        <v>112</v>
      </c>
      <c r="AQ14" s="378"/>
      <c r="AR14" s="360" t="s">
        <v>64</v>
      </c>
      <c r="AS14" s="355" t="s">
        <v>66</v>
      </c>
      <c r="AT14" s="331" t="s">
        <v>14</v>
      </c>
      <c r="AU14" s="330" t="s">
        <v>112</v>
      </c>
      <c r="AV14" s="330" t="s">
        <v>112</v>
      </c>
      <c r="AW14" s="330" t="s">
        <v>112</v>
      </c>
      <c r="AX14" s="330" t="s">
        <v>112</v>
      </c>
      <c r="AY14" s="330" t="s">
        <v>112</v>
      </c>
    </row>
    <row r="15" spans="1:51" ht="16.5" customHeight="1">
      <c r="A15" s="364"/>
      <c r="B15" s="360"/>
      <c r="C15" s="355"/>
      <c r="D15" s="331" t="s">
        <v>62</v>
      </c>
      <c r="E15" s="347">
        <v>0</v>
      </c>
      <c r="F15" s="347">
        <v>0</v>
      </c>
      <c r="G15" s="347">
        <v>0</v>
      </c>
      <c r="H15" s="347">
        <v>0</v>
      </c>
      <c r="I15" s="347">
        <v>0</v>
      </c>
      <c r="J15" s="347">
        <v>0</v>
      </c>
      <c r="K15" s="347">
        <v>0</v>
      </c>
      <c r="L15" s="347"/>
      <c r="M15" s="364"/>
      <c r="N15" s="360"/>
      <c r="O15" s="355"/>
      <c r="P15" s="331" t="s">
        <v>62</v>
      </c>
      <c r="Q15" s="329" t="s">
        <v>113</v>
      </c>
      <c r="R15" s="329" t="s">
        <v>113</v>
      </c>
      <c r="S15" s="329" t="s">
        <v>113</v>
      </c>
      <c r="T15" s="329" t="s">
        <v>113</v>
      </c>
      <c r="U15" s="329" t="s">
        <v>113</v>
      </c>
      <c r="W15" s="378"/>
      <c r="X15" s="360"/>
      <c r="Y15" s="355"/>
      <c r="Z15" s="331" t="s">
        <v>62</v>
      </c>
      <c r="AA15" s="325" t="s">
        <v>113</v>
      </c>
      <c r="AB15" s="325" t="s">
        <v>113</v>
      </c>
      <c r="AC15" s="325" t="s">
        <v>113</v>
      </c>
      <c r="AD15" s="325" t="s">
        <v>113</v>
      </c>
      <c r="AE15" s="325" t="s">
        <v>113</v>
      </c>
      <c r="AG15" s="378"/>
      <c r="AH15" s="360"/>
      <c r="AI15" s="355"/>
      <c r="AJ15" s="331" t="s">
        <v>62</v>
      </c>
      <c r="AK15" s="329" t="s">
        <v>113</v>
      </c>
      <c r="AL15" s="329" t="s">
        <v>113</v>
      </c>
      <c r="AM15" s="329" t="s">
        <v>113</v>
      </c>
      <c r="AN15" s="329" t="s">
        <v>113</v>
      </c>
      <c r="AO15" s="329" t="s">
        <v>113</v>
      </c>
      <c r="AQ15" s="378"/>
      <c r="AR15" s="360"/>
      <c r="AS15" s="355"/>
      <c r="AT15" s="331" t="s">
        <v>62</v>
      </c>
      <c r="AU15" s="330" t="s">
        <v>113</v>
      </c>
      <c r="AV15" s="330" t="s">
        <v>113</v>
      </c>
      <c r="AW15" s="330" t="s">
        <v>113</v>
      </c>
      <c r="AX15" s="330" t="s">
        <v>113</v>
      </c>
      <c r="AY15" s="330" t="s">
        <v>113</v>
      </c>
    </row>
    <row r="16" spans="1:51" ht="16.5" customHeight="1">
      <c r="A16" s="364"/>
      <c r="B16" s="360" t="s">
        <v>65</v>
      </c>
      <c r="C16" s="355" t="s">
        <v>67</v>
      </c>
      <c r="D16" s="331" t="s">
        <v>14</v>
      </c>
      <c r="E16" s="347">
        <v>0</v>
      </c>
      <c r="F16" s="347">
        <v>0</v>
      </c>
      <c r="G16" s="347">
        <v>0</v>
      </c>
      <c r="H16" s="347">
        <v>0</v>
      </c>
      <c r="I16" s="347">
        <v>0</v>
      </c>
      <c r="J16" s="347">
        <v>0</v>
      </c>
      <c r="K16" s="347">
        <v>0</v>
      </c>
      <c r="L16" s="347"/>
      <c r="M16" s="364"/>
      <c r="N16" s="360" t="s">
        <v>65</v>
      </c>
      <c r="O16" s="355" t="s">
        <v>67</v>
      </c>
      <c r="P16" s="331" t="s">
        <v>14</v>
      </c>
      <c r="Q16" s="329" t="s">
        <v>112</v>
      </c>
      <c r="R16" s="329" t="s">
        <v>112</v>
      </c>
      <c r="S16" s="329" t="s">
        <v>112</v>
      </c>
      <c r="T16" s="329" t="s">
        <v>112</v>
      </c>
      <c r="U16" s="329" t="s">
        <v>112</v>
      </c>
      <c r="W16" s="378"/>
      <c r="X16" s="360" t="s">
        <v>65</v>
      </c>
      <c r="Y16" s="355" t="s">
        <v>67</v>
      </c>
      <c r="Z16" s="331" t="s">
        <v>14</v>
      </c>
      <c r="AA16" s="325" t="s">
        <v>112</v>
      </c>
      <c r="AB16" s="325" t="s">
        <v>112</v>
      </c>
      <c r="AC16" s="325" t="s">
        <v>112</v>
      </c>
      <c r="AD16" s="325" t="s">
        <v>112</v>
      </c>
      <c r="AE16" s="325" t="s">
        <v>112</v>
      </c>
      <c r="AG16" s="378"/>
      <c r="AH16" s="360" t="s">
        <v>65</v>
      </c>
      <c r="AI16" s="355" t="s">
        <v>67</v>
      </c>
      <c r="AJ16" s="331" t="s">
        <v>14</v>
      </c>
      <c r="AK16" s="329" t="s">
        <v>112</v>
      </c>
      <c r="AL16" s="329" t="s">
        <v>112</v>
      </c>
      <c r="AM16" s="329" t="s">
        <v>112</v>
      </c>
      <c r="AN16" s="329" t="s">
        <v>112</v>
      </c>
      <c r="AO16" s="329" t="s">
        <v>112</v>
      </c>
      <c r="AQ16" s="378"/>
      <c r="AR16" s="360" t="s">
        <v>65</v>
      </c>
      <c r="AS16" s="355" t="s">
        <v>67</v>
      </c>
      <c r="AT16" s="331" t="s">
        <v>14</v>
      </c>
      <c r="AU16" s="330" t="s">
        <v>112</v>
      </c>
      <c r="AV16" s="330" t="s">
        <v>112</v>
      </c>
      <c r="AW16" s="330" t="s">
        <v>112</v>
      </c>
      <c r="AX16" s="330" t="s">
        <v>112</v>
      </c>
      <c r="AY16" s="330" t="s">
        <v>112</v>
      </c>
    </row>
    <row r="17" spans="1:51" ht="16.5" customHeight="1">
      <c r="A17" s="365"/>
      <c r="B17" s="361"/>
      <c r="C17" s="362"/>
      <c r="D17" s="331" t="s">
        <v>62</v>
      </c>
      <c r="E17" s="347">
        <v>0</v>
      </c>
      <c r="F17" s="347">
        <v>0</v>
      </c>
      <c r="G17" s="347">
        <v>0</v>
      </c>
      <c r="H17" s="347">
        <v>0</v>
      </c>
      <c r="I17" s="347">
        <v>0</v>
      </c>
      <c r="J17" s="347">
        <v>0</v>
      </c>
      <c r="K17" s="347">
        <v>0</v>
      </c>
      <c r="L17" s="347"/>
      <c r="M17" s="365"/>
      <c r="N17" s="361"/>
      <c r="O17" s="362"/>
      <c r="P17" s="331" t="s">
        <v>62</v>
      </c>
      <c r="Q17" s="329" t="s">
        <v>113</v>
      </c>
      <c r="R17" s="329" t="s">
        <v>113</v>
      </c>
      <c r="S17" s="329" t="s">
        <v>113</v>
      </c>
      <c r="T17" s="329" t="s">
        <v>113</v>
      </c>
      <c r="U17" s="329" t="s">
        <v>113</v>
      </c>
      <c r="W17" s="378"/>
      <c r="X17" s="361"/>
      <c r="Y17" s="362"/>
      <c r="Z17" s="331" t="s">
        <v>62</v>
      </c>
      <c r="AA17" s="325" t="s">
        <v>113</v>
      </c>
      <c r="AB17" s="325" t="s">
        <v>113</v>
      </c>
      <c r="AC17" s="325" t="s">
        <v>113</v>
      </c>
      <c r="AD17" s="325" t="s">
        <v>113</v>
      </c>
      <c r="AE17" s="325" t="s">
        <v>113</v>
      </c>
      <c r="AG17" s="378"/>
      <c r="AH17" s="361"/>
      <c r="AI17" s="362"/>
      <c r="AJ17" s="331" t="s">
        <v>62</v>
      </c>
      <c r="AK17" s="329" t="s">
        <v>113</v>
      </c>
      <c r="AL17" s="329" t="s">
        <v>113</v>
      </c>
      <c r="AM17" s="329" t="s">
        <v>113</v>
      </c>
      <c r="AN17" s="329" t="s">
        <v>113</v>
      </c>
      <c r="AO17" s="329" t="s">
        <v>113</v>
      </c>
      <c r="AQ17" s="378"/>
      <c r="AR17" s="361"/>
      <c r="AS17" s="362"/>
      <c r="AT17" s="331" t="s">
        <v>62</v>
      </c>
      <c r="AU17" s="330" t="s">
        <v>113</v>
      </c>
      <c r="AV17" s="330" t="s">
        <v>113</v>
      </c>
      <c r="AW17" s="330" t="s">
        <v>113</v>
      </c>
      <c r="AX17" s="330" t="s">
        <v>113</v>
      </c>
      <c r="AY17" s="330" t="s">
        <v>113</v>
      </c>
    </row>
    <row r="18" spans="1:51" ht="16.5" customHeight="1">
      <c r="A18" s="363" t="s">
        <v>69</v>
      </c>
      <c r="B18" s="359" t="s">
        <v>63</v>
      </c>
      <c r="C18" s="353" t="s">
        <v>66</v>
      </c>
      <c r="D18" s="331" t="s">
        <v>14</v>
      </c>
      <c r="E18" s="347">
        <v>0</v>
      </c>
      <c r="F18" s="347">
        <v>0</v>
      </c>
      <c r="G18" s="347">
        <v>0</v>
      </c>
      <c r="H18" s="347">
        <v>0</v>
      </c>
      <c r="I18" s="347">
        <v>0</v>
      </c>
      <c r="J18" s="347">
        <v>0</v>
      </c>
      <c r="K18" s="347">
        <v>0</v>
      </c>
      <c r="L18" s="347"/>
      <c r="M18" s="363" t="s">
        <v>69</v>
      </c>
      <c r="N18" s="359" t="s">
        <v>63</v>
      </c>
      <c r="O18" s="353" t="s">
        <v>66</v>
      </c>
      <c r="P18" s="331" t="s">
        <v>14</v>
      </c>
      <c r="Q18" s="329" t="s">
        <v>112</v>
      </c>
      <c r="R18" s="329" t="s">
        <v>112</v>
      </c>
      <c r="S18" s="329" t="s">
        <v>112</v>
      </c>
      <c r="T18" s="329" t="s">
        <v>112</v>
      </c>
      <c r="U18" s="329" t="s">
        <v>112</v>
      </c>
      <c r="W18" s="378" t="s">
        <v>69</v>
      </c>
      <c r="X18" s="359" t="s">
        <v>63</v>
      </c>
      <c r="Y18" s="353" t="s">
        <v>66</v>
      </c>
      <c r="Z18" s="331" t="s">
        <v>14</v>
      </c>
      <c r="AA18" s="325" t="s">
        <v>112</v>
      </c>
      <c r="AB18" s="325" t="s">
        <v>112</v>
      </c>
      <c r="AC18" s="325" t="s">
        <v>112</v>
      </c>
      <c r="AD18" s="325" t="s">
        <v>112</v>
      </c>
      <c r="AE18" s="325" t="s">
        <v>112</v>
      </c>
      <c r="AG18" s="378" t="s">
        <v>69</v>
      </c>
      <c r="AH18" s="359" t="s">
        <v>63</v>
      </c>
      <c r="AI18" s="353" t="s">
        <v>66</v>
      </c>
      <c r="AJ18" s="331" t="s">
        <v>14</v>
      </c>
      <c r="AK18" s="329" t="s">
        <v>112</v>
      </c>
      <c r="AL18" s="329" t="s">
        <v>112</v>
      </c>
      <c r="AM18" s="329" t="s">
        <v>112</v>
      </c>
      <c r="AN18" s="329" t="s">
        <v>112</v>
      </c>
      <c r="AO18" s="329" t="s">
        <v>112</v>
      </c>
      <c r="AQ18" s="378" t="s">
        <v>69</v>
      </c>
      <c r="AR18" s="359" t="s">
        <v>63</v>
      </c>
      <c r="AS18" s="353" t="s">
        <v>66</v>
      </c>
      <c r="AT18" s="331" t="s">
        <v>14</v>
      </c>
      <c r="AU18" s="330" t="s">
        <v>112</v>
      </c>
      <c r="AV18" s="330" t="s">
        <v>112</v>
      </c>
      <c r="AW18" s="330" t="s">
        <v>112</v>
      </c>
      <c r="AX18" s="330" t="s">
        <v>112</v>
      </c>
      <c r="AY18" s="330" t="s">
        <v>112</v>
      </c>
    </row>
    <row r="19" spans="1:51" ht="16.5" customHeight="1">
      <c r="A19" s="364"/>
      <c r="B19" s="360"/>
      <c r="C19" s="355"/>
      <c r="D19" s="331" t="s">
        <v>62</v>
      </c>
      <c r="E19" s="347">
        <v>0</v>
      </c>
      <c r="F19" s="347">
        <v>0</v>
      </c>
      <c r="G19" s="347">
        <v>0</v>
      </c>
      <c r="H19" s="347">
        <v>0</v>
      </c>
      <c r="I19" s="347">
        <v>0</v>
      </c>
      <c r="J19" s="347">
        <v>0</v>
      </c>
      <c r="K19" s="347">
        <v>0</v>
      </c>
      <c r="L19" s="347"/>
      <c r="M19" s="364"/>
      <c r="N19" s="360"/>
      <c r="O19" s="355"/>
      <c r="P19" s="331" t="s">
        <v>62</v>
      </c>
      <c r="Q19" s="329" t="s">
        <v>113</v>
      </c>
      <c r="R19" s="329" t="s">
        <v>113</v>
      </c>
      <c r="S19" s="329" t="s">
        <v>113</v>
      </c>
      <c r="T19" s="329" t="s">
        <v>113</v>
      </c>
      <c r="U19" s="329" t="s">
        <v>113</v>
      </c>
      <c r="W19" s="378"/>
      <c r="X19" s="360"/>
      <c r="Y19" s="355"/>
      <c r="Z19" s="331" t="s">
        <v>62</v>
      </c>
      <c r="AA19" s="325" t="s">
        <v>113</v>
      </c>
      <c r="AB19" s="325" t="s">
        <v>113</v>
      </c>
      <c r="AC19" s="325" t="s">
        <v>113</v>
      </c>
      <c r="AD19" s="325" t="s">
        <v>113</v>
      </c>
      <c r="AE19" s="325" t="s">
        <v>113</v>
      </c>
      <c r="AG19" s="378"/>
      <c r="AH19" s="360"/>
      <c r="AI19" s="355"/>
      <c r="AJ19" s="331" t="s">
        <v>62</v>
      </c>
      <c r="AK19" s="329" t="s">
        <v>113</v>
      </c>
      <c r="AL19" s="329" t="s">
        <v>113</v>
      </c>
      <c r="AM19" s="329" t="s">
        <v>113</v>
      </c>
      <c r="AN19" s="329" t="s">
        <v>113</v>
      </c>
      <c r="AO19" s="329" t="s">
        <v>113</v>
      </c>
      <c r="AQ19" s="378"/>
      <c r="AR19" s="360"/>
      <c r="AS19" s="355"/>
      <c r="AT19" s="331" t="s">
        <v>62</v>
      </c>
      <c r="AU19" s="330" t="s">
        <v>113</v>
      </c>
      <c r="AV19" s="330" t="s">
        <v>113</v>
      </c>
      <c r="AW19" s="330" t="s">
        <v>113</v>
      </c>
      <c r="AX19" s="330" t="s">
        <v>113</v>
      </c>
      <c r="AY19" s="330" t="s">
        <v>113</v>
      </c>
    </row>
    <row r="20" spans="1:51" ht="16.5" customHeight="1">
      <c r="A20" s="364"/>
      <c r="B20" s="356" t="s">
        <v>110</v>
      </c>
      <c r="C20" s="355" t="s">
        <v>44</v>
      </c>
      <c r="D20" s="331" t="s">
        <v>14</v>
      </c>
      <c r="E20" s="347">
        <v>0</v>
      </c>
      <c r="F20" s="347">
        <v>0</v>
      </c>
      <c r="G20" s="347">
        <v>0</v>
      </c>
      <c r="H20" s="347">
        <v>0</v>
      </c>
      <c r="I20" s="347">
        <v>0</v>
      </c>
      <c r="J20" s="347">
        <v>0</v>
      </c>
      <c r="K20" s="347">
        <v>0</v>
      </c>
      <c r="L20" s="347"/>
      <c r="M20" s="364"/>
      <c r="N20" s="356" t="s">
        <v>111</v>
      </c>
      <c r="O20" s="355" t="s">
        <v>44</v>
      </c>
      <c r="P20" s="331" t="s">
        <v>14</v>
      </c>
      <c r="Q20" s="329" t="s">
        <v>112</v>
      </c>
      <c r="R20" s="329" t="s">
        <v>112</v>
      </c>
      <c r="S20" s="329" t="s">
        <v>112</v>
      </c>
      <c r="T20" s="329" t="s">
        <v>112</v>
      </c>
      <c r="U20" s="329" t="s">
        <v>112</v>
      </c>
      <c r="W20" s="378"/>
      <c r="X20" s="356" t="s">
        <v>111</v>
      </c>
      <c r="Y20" s="355" t="s">
        <v>44</v>
      </c>
      <c r="Z20" s="331" t="s">
        <v>14</v>
      </c>
      <c r="AA20" s="325" t="s">
        <v>112</v>
      </c>
      <c r="AB20" s="325" t="s">
        <v>112</v>
      </c>
      <c r="AC20" s="325" t="s">
        <v>112</v>
      </c>
      <c r="AD20" s="325" t="s">
        <v>112</v>
      </c>
      <c r="AE20" s="325" t="s">
        <v>112</v>
      </c>
      <c r="AG20" s="378"/>
      <c r="AH20" s="356" t="s">
        <v>111</v>
      </c>
      <c r="AI20" s="355" t="s">
        <v>44</v>
      </c>
      <c r="AJ20" s="331" t="s">
        <v>14</v>
      </c>
      <c r="AK20" s="329" t="s">
        <v>112</v>
      </c>
      <c r="AL20" s="329" t="s">
        <v>112</v>
      </c>
      <c r="AM20" s="329" t="s">
        <v>112</v>
      </c>
      <c r="AN20" s="329" t="s">
        <v>112</v>
      </c>
      <c r="AO20" s="329" t="s">
        <v>112</v>
      </c>
      <c r="AQ20" s="378"/>
      <c r="AR20" s="356" t="s">
        <v>111</v>
      </c>
      <c r="AS20" s="355" t="s">
        <v>44</v>
      </c>
      <c r="AT20" s="331" t="s">
        <v>14</v>
      </c>
      <c r="AU20" s="330" t="s">
        <v>112</v>
      </c>
      <c r="AV20" s="330" t="s">
        <v>112</v>
      </c>
      <c r="AW20" s="330" t="s">
        <v>112</v>
      </c>
      <c r="AX20" s="330" t="s">
        <v>112</v>
      </c>
      <c r="AY20" s="330" t="s">
        <v>112</v>
      </c>
    </row>
    <row r="21" spans="1:51" ht="16.5" customHeight="1">
      <c r="A21" s="364"/>
      <c r="B21" s="356"/>
      <c r="C21" s="355"/>
      <c r="D21" s="331" t="s">
        <v>62</v>
      </c>
      <c r="E21" s="347">
        <v>0</v>
      </c>
      <c r="F21" s="347">
        <v>0</v>
      </c>
      <c r="G21" s="347">
        <v>0</v>
      </c>
      <c r="H21" s="347">
        <v>0</v>
      </c>
      <c r="I21" s="347">
        <v>0</v>
      </c>
      <c r="J21" s="347">
        <v>0</v>
      </c>
      <c r="K21" s="347">
        <v>0</v>
      </c>
      <c r="L21" s="347"/>
      <c r="M21" s="364"/>
      <c r="N21" s="356"/>
      <c r="O21" s="355"/>
      <c r="P21" s="331" t="s">
        <v>62</v>
      </c>
      <c r="Q21" s="329" t="s">
        <v>113</v>
      </c>
      <c r="R21" s="329" t="s">
        <v>113</v>
      </c>
      <c r="S21" s="329" t="s">
        <v>113</v>
      </c>
      <c r="T21" s="329" t="s">
        <v>113</v>
      </c>
      <c r="U21" s="329" t="s">
        <v>113</v>
      </c>
      <c r="W21" s="378"/>
      <c r="X21" s="356"/>
      <c r="Y21" s="355"/>
      <c r="Z21" s="331" t="s">
        <v>62</v>
      </c>
      <c r="AA21" s="325" t="s">
        <v>113</v>
      </c>
      <c r="AB21" s="325" t="s">
        <v>113</v>
      </c>
      <c r="AC21" s="325" t="s">
        <v>113</v>
      </c>
      <c r="AD21" s="325" t="s">
        <v>113</v>
      </c>
      <c r="AE21" s="325" t="s">
        <v>113</v>
      </c>
      <c r="AG21" s="378"/>
      <c r="AH21" s="356"/>
      <c r="AI21" s="355"/>
      <c r="AJ21" s="331" t="s">
        <v>62</v>
      </c>
      <c r="AK21" s="329" t="s">
        <v>113</v>
      </c>
      <c r="AL21" s="329" t="s">
        <v>113</v>
      </c>
      <c r="AM21" s="329" t="s">
        <v>113</v>
      </c>
      <c r="AN21" s="329" t="s">
        <v>113</v>
      </c>
      <c r="AO21" s="329" t="s">
        <v>113</v>
      </c>
      <c r="AQ21" s="378"/>
      <c r="AR21" s="356"/>
      <c r="AS21" s="355"/>
      <c r="AT21" s="331" t="s">
        <v>62</v>
      </c>
      <c r="AU21" s="330" t="s">
        <v>113</v>
      </c>
      <c r="AV21" s="330" t="s">
        <v>113</v>
      </c>
      <c r="AW21" s="330" t="s">
        <v>113</v>
      </c>
      <c r="AX21" s="330" t="s">
        <v>113</v>
      </c>
      <c r="AY21" s="330" t="s">
        <v>113</v>
      </c>
    </row>
    <row r="22" spans="1:51" ht="16.5" customHeight="1">
      <c r="A22" s="364"/>
      <c r="B22" s="356" t="s">
        <v>110</v>
      </c>
      <c r="C22" s="355" t="s">
        <v>43</v>
      </c>
      <c r="D22" s="331" t="s">
        <v>14</v>
      </c>
      <c r="E22" s="347">
        <v>0</v>
      </c>
      <c r="F22" s="347">
        <v>0</v>
      </c>
      <c r="G22" s="347">
        <v>0</v>
      </c>
      <c r="H22" s="347">
        <v>0</v>
      </c>
      <c r="I22" s="347">
        <v>0</v>
      </c>
      <c r="J22" s="347">
        <v>0</v>
      </c>
      <c r="K22" s="347">
        <v>0</v>
      </c>
      <c r="L22" s="347"/>
      <c r="M22" s="364"/>
      <c r="N22" s="356" t="s">
        <v>111</v>
      </c>
      <c r="O22" s="355" t="s">
        <v>43</v>
      </c>
      <c r="P22" s="331" t="s">
        <v>14</v>
      </c>
      <c r="Q22" s="329" t="s">
        <v>112</v>
      </c>
      <c r="R22" s="329" t="s">
        <v>112</v>
      </c>
      <c r="S22" s="329" t="s">
        <v>112</v>
      </c>
      <c r="T22" s="329" t="s">
        <v>112</v>
      </c>
      <c r="U22" s="329" t="s">
        <v>112</v>
      </c>
      <c r="W22" s="378"/>
      <c r="X22" s="356" t="s">
        <v>111</v>
      </c>
      <c r="Y22" s="355" t="s">
        <v>43</v>
      </c>
      <c r="Z22" s="331" t="s">
        <v>14</v>
      </c>
      <c r="AA22" s="325" t="s">
        <v>112</v>
      </c>
      <c r="AB22" s="325" t="s">
        <v>112</v>
      </c>
      <c r="AC22" s="325" t="s">
        <v>112</v>
      </c>
      <c r="AD22" s="325" t="s">
        <v>112</v>
      </c>
      <c r="AE22" s="325" t="s">
        <v>112</v>
      </c>
      <c r="AG22" s="378"/>
      <c r="AH22" s="356" t="s">
        <v>111</v>
      </c>
      <c r="AI22" s="355" t="s">
        <v>43</v>
      </c>
      <c r="AJ22" s="331" t="s">
        <v>14</v>
      </c>
      <c r="AK22" s="329" t="s">
        <v>112</v>
      </c>
      <c r="AL22" s="329" t="s">
        <v>112</v>
      </c>
      <c r="AM22" s="329" t="s">
        <v>112</v>
      </c>
      <c r="AN22" s="329" t="s">
        <v>112</v>
      </c>
      <c r="AO22" s="329" t="s">
        <v>112</v>
      </c>
      <c r="AQ22" s="378"/>
      <c r="AR22" s="356" t="s">
        <v>111</v>
      </c>
      <c r="AS22" s="355" t="s">
        <v>43</v>
      </c>
      <c r="AT22" s="331" t="s">
        <v>14</v>
      </c>
      <c r="AU22" s="330" t="s">
        <v>112</v>
      </c>
      <c r="AV22" s="330" t="s">
        <v>112</v>
      </c>
      <c r="AW22" s="330" t="s">
        <v>112</v>
      </c>
      <c r="AX22" s="330" t="s">
        <v>112</v>
      </c>
      <c r="AY22" s="330" t="s">
        <v>112</v>
      </c>
    </row>
    <row r="23" spans="1:51" ht="16.5" customHeight="1">
      <c r="A23" s="364"/>
      <c r="B23" s="356"/>
      <c r="C23" s="355"/>
      <c r="D23" s="331" t="s">
        <v>62</v>
      </c>
      <c r="E23" s="347">
        <v>0</v>
      </c>
      <c r="F23" s="347">
        <v>0</v>
      </c>
      <c r="G23" s="347">
        <v>0</v>
      </c>
      <c r="H23" s="347">
        <v>0</v>
      </c>
      <c r="I23" s="347">
        <v>0</v>
      </c>
      <c r="J23" s="347">
        <v>0</v>
      </c>
      <c r="K23" s="347">
        <v>0</v>
      </c>
      <c r="L23" s="347"/>
      <c r="M23" s="364"/>
      <c r="N23" s="356"/>
      <c r="O23" s="355"/>
      <c r="P23" s="331" t="s">
        <v>62</v>
      </c>
      <c r="Q23" s="329" t="s">
        <v>113</v>
      </c>
      <c r="R23" s="329" t="s">
        <v>113</v>
      </c>
      <c r="S23" s="329" t="s">
        <v>113</v>
      </c>
      <c r="T23" s="329" t="s">
        <v>113</v>
      </c>
      <c r="U23" s="329" t="s">
        <v>113</v>
      </c>
      <c r="W23" s="378"/>
      <c r="X23" s="356"/>
      <c r="Y23" s="355"/>
      <c r="Z23" s="331" t="s">
        <v>62</v>
      </c>
      <c r="AA23" s="325" t="s">
        <v>113</v>
      </c>
      <c r="AB23" s="325" t="s">
        <v>113</v>
      </c>
      <c r="AC23" s="325" t="s">
        <v>113</v>
      </c>
      <c r="AD23" s="325" t="s">
        <v>113</v>
      </c>
      <c r="AE23" s="325" t="s">
        <v>113</v>
      </c>
      <c r="AG23" s="378"/>
      <c r="AH23" s="356"/>
      <c r="AI23" s="355"/>
      <c r="AJ23" s="331" t="s">
        <v>62</v>
      </c>
      <c r="AK23" s="329" t="s">
        <v>113</v>
      </c>
      <c r="AL23" s="329" t="s">
        <v>113</v>
      </c>
      <c r="AM23" s="329" t="s">
        <v>113</v>
      </c>
      <c r="AN23" s="329" t="s">
        <v>113</v>
      </c>
      <c r="AO23" s="329" t="s">
        <v>113</v>
      </c>
      <c r="AQ23" s="378"/>
      <c r="AR23" s="356"/>
      <c r="AS23" s="355"/>
      <c r="AT23" s="331" t="s">
        <v>62</v>
      </c>
      <c r="AU23" s="330" t="s">
        <v>113</v>
      </c>
      <c r="AV23" s="330" t="s">
        <v>113</v>
      </c>
      <c r="AW23" s="330" t="s">
        <v>113</v>
      </c>
      <c r="AX23" s="330" t="s">
        <v>113</v>
      </c>
      <c r="AY23" s="330" t="s">
        <v>113</v>
      </c>
    </row>
    <row r="24" spans="1:51" ht="16.5" customHeight="1">
      <c r="A24" s="364"/>
      <c r="B24" s="356" t="s">
        <v>110</v>
      </c>
      <c r="C24" s="355" t="s">
        <v>52</v>
      </c>
      <c r="D24" s="331" t="s">
        <v>14</v>
      </c>
      <c r="E24" s="347">
        <v>0</v>
      </c>
      <c r="F24" s="347">
        <v>0</v>
      </c>
      <c r="G24" s="347">
        <v>0</v>
      </c>
      <c r="H24" s="347">
        <v>0</v>
      </c>
      <c r="I24" s="347">
        <v>0</v>
      </c>
      <c r="J24" s="347">
        <v>0</v>
      </c>
      <c r="K24" s="347">
        <v>0</v>
      </c>
      <c r="L24" s="347"/>
      <c r="M24" s="364"/>
      <c r="N24" s="356" t="s">
        <v>111</v>
      </c>
      <c r="O24" s="355" t="s">
        <v>52</v>
      </c>
      <c r="P24" s="331" t="s">
        <v>14</v>
      </c>
      <c r="Q24" s="329" t="s">
        <v>112</v>
      </c>
      <c r="R24" s="329" t="s">
        <v>112</v>
      </c>
      <c r="S24" s="329" t="s">
        <v>112</v>
      </c>
      <c r="T24" s="329" t="s">
        <v>112</v>
      </c>
      <c r="U24" s="329" t="s">
        <v>112</v>
      </c>
      <c r="W24" s="378"/>
      <c r="X24" s="356" t="s">
        <v>111</v>
      </c>
      <c r="Y24" s="355" t="s">
        <v>52</v>
      </c>
      <c r="Z24" s="331" t="s">
        <v>14</v>
      </c>
      <c r="AA24" s="325" t="s">
        <v>112</v>
      </c>
      <c r="AB24" s="325" t="s">
        <v>112</v>
      </c>
      <c r="AC24" s="325" t="s">
        <v>112</v>
      </c>
      <c r="AD24" s="325" t="s">
        <v>112</v>
      </c>
      <c r="AE24" s="325" t="s">
        <v>112</v>
      </c>
      <c r="AG24" s="378"/>
      <c r="AH24" s="356" t="s">
        <v>111</v>
      </c>
      <c r="AI24" s="355" t="s">
        <v>52</v>
      </c>
      <c r="AJ24" s="331" t="s">
        <v>14</v>
      </c>
      <c r="AK24" s="329" t="s">
        <v>112</v>
      </c>
      <c r="AL24" s="329" t="s">
        <v>112</v>
      </c>
      <c r="AM24" s="329" t="s">
        <v>112</v>
      </c>
      <c r="AN24" s="329" t="s">
        <v>112</v>
      </c>
      <c r="AO24" s="329" t="s">
        <v>112</v>
      </c>
      <c r="AQ24" s="378"/>
      <c r="AR24" s="356" t="s">
        <v>111</v>
      </c>
      <c r="AS24" s="355" t="s">
        <v>52</v>
      </c>
      <c r="AT24" s="331" t="s">
        <v>14</v>
      </c>
      <c r="AU24" s="330" t="s">
        <v>112</v>
      </c>
      <c r="AV24" s="330" t="s">
        <v>112</v>
      </c>
      <c r="AW24" s="330" t="s">
        <v>112</v>
      </c>
      <c r="AX24" s="330" t="s">
        <v>112</v>
      </c>
      <c r="AY24" s="330" t="s">
        <v>112</v>
      </c>
    </row>
    <row r="25" spans="1:51" ht="16.5" customHeight="1">
      <c r="A25" s="364"/>
      <c r="B25" s="356"/>
      <c r="C25" s="355"/>
      <c r="D25" s="331" t="s">
        <v>62</v>
      </c>
      <c r="E25" s="347">
        <v>0</v>
      </c>
      <c r="F25" s="347">
        <v>0</v>
      </c>
      <c r="G25" s="347">
        <v>0</v>
      </c>
      <c r="H25" s="347">
        <v>0</v>
      </c>
      <c r="I25" s="347">
        <v>0</v>
      </c>
      <c r="J25" s="347">
        <v>0</v>
      </c>
      <c r="K25" s="347">
        <v>0</v>
      </c>
      <c r="L25" s="347"/>
      <c r="M25" s="364"/>
      <c r="N25" s="356"/>
      <c r="O25" s="355"/>
      <c r="P25" s="331" t="s">
        <v>62</v>
      </c>
      <c r="Q25" s="329" t="s">
        <v>113</v>
      </c>
      <c r="R25" s="329" t="s">
        <v>113</v>
      </c>
      <c r="S25" s="329" t="s">
        <v>113</v>
      </c>
      <c r="T25" s="329" t="s">
        <v>113</v>
      </c>
      <c r="U25" s="329" t="s">
        <v>113</v>
      </c>
      <c r="W25" s="378"/>
      <c r="X25" s="356"/>
      <c r="Y25" s="355"/>
      <c r="Z25" s="331" t="s">
        <v>62</v>
      </c>
      <c r="AA25" s="325" t="s">
        <v>113</v>
      </c>
      <c r="AB25" s="325" t="s">
        <v>113</v>
      </c>
      <c r="AC25" s="325" t="s">
        <v>113</v>
      </c>
      <c r="AD25" s="325" t="s">
        <v>113</v>
      </c>
      <c r="AE25" s="325" t="s">
        <v>113</v>
      </c>
      <c r="AG25" s="378"/>
      <c r="AH25" s="356"/>
      <c r="AI25" s="355"/>
      <c r="AJ25" s="331" t="s">
        <v>62</v>
      </c>
      <c r="AK25" s="329" t="s">
        <v>113</v>
      </c>
      <c r="AL25" s="329" t="s">
        <v>113</v>
      </c>
      <c r="AM25" s="329" t="s">
        <v>113</v>
      </c>
      <c r="AN25" s="329" t="s">
        <v>113</v>
      </c>
      <c r="AO25" s="329" t="s">
        <v>113</v>
      </c>
      <c r="AQ25" s="378"/>
      <c r="AR25" s="356"/>
      <c r="AS25" s="355"/>
      <c r="AT25" s="331" t="s">
        <v>62</v>
      </c>
      <c r="AU25" s="330" t="s">
        <v>113</v>
      </c>
      <c r="AV25" s="330" t="s">
        <v>113</v>
      </c>
      <c r="AW25" s="330" t="s">
        <v>113</v>
      </c>
      <c r="AX25" s="330" t="s">
        <v>113</v>
      </c>
      <c r="AY25" s="330" t="s">
        <v>113</v>
      </c>
    </row>
    <row r="26" spans="1:51" ht="16.5" customHeight="1">
      <c r="A26" s="364"/>
      <c r="B26" s="360" t="s">
        <v>70</v>
      </c>
      <c r="C26" s="355" t="s">
        <v>44</v>
      </c>
      <c r="D26" s="331" t="s">
        <v>14</v>
      </c>
      <c r="E26" s="347">
        <v>0</v>
      </c>
      <c r="F26" s="347">
        <v>0</v>
      </c>
      <c r="G26" s="347">
        <v>0</v>
      </c>
      <c r="H26" s="347">
        <v>0</v>
      </c>
      <c r="I26" s="347">
        <v>0</v>
      </c>
      <c r="J26" s="347">
        <v>0</v>
      </c>
      <c r="K26" s="347">
        <v>0</v>
      </c>
      <c r="L26" s="347"/>
      <c r="M26" s="364"/>
      <c r="N26" s="360" t="s">
        <v>70</v>
      </c>
      <c r="O26" s="355" t="s">
        <v>44</v>
      </c>
      <c r="P26" s="331" t="s">
        <v>14</v>
      </c>
      <c r="Q26" s="329" t="s">
        <v>112</v>
      </c>
      <c r="R26" s="329" t="s">
        <v>112</v>
      </c>
      <c r="S26" s="329" t="s">
        <v>112</v>
      </c>
      <c r="T26" s="329" t="s">
        <v>112</v>
      </c>
      <c r="U26" s="329" t="s">
        <v>112</v>
      </c>
      <c r="W26" s="378"/>
      <c r="X26" s="360" t="s">
        <v>70</v>
      </c>
      <c r="Y26" s="355" t="s">
        <v>44</v>
      </c>
      <c r="Z26" s="331" t="s">
        <v>14</v>
      </c>
      <c r="AA26" s="325" t="s">
        <v>112</v>
      </c>
      <c r="AB26" s="325" t="s">
        <v>112</v>
      </c>
      <c r="AC26" s="325" t="s">
        <v>112</v>
      </c>
      <c r="AD26" s="325" t="s">
        <v>112</v>
      </c>
      <c r="AE26" s="325" t="s">
        <v>112</v>
      </c>
      <c r="AG26" s="378"/>
      <c r="AH26" s="360" t="s">
        <v>70</v>
      </c>
      <c r="AI26" s="355" t="s">
        <v>44</v>
      </c>
      <c r="AJ26" s="331" t="s">
        <v>14</v>
      </c>
      <c r="AK26" s="329" t="s">
        <v>112</v>
      </c>
      <c r="AL26" s="329" t="s">
        <v>112</v>
      </c>
      <c r="AM26" s="329" t="s">
        <v>112</v>
      </c>
      <c r="AN26" s="329" t="s">
        <v>112</v>
      </c>
      <c r="AO26" s="329" t="s">
        <v>112</v>
      </c>
      <c r="AQ26" s="378"/>
      <c r="AR26" s="360" t="s">
        <v>70</v>
      </c>
      <c r="AS26" s="355" t="s">
        <v>44</v>
      </c>
      <c r="AT26" s="331" t="s">
        <v>14</v>
      </c>
      <c r="AU26" s="330" t="s">
        <v>112</v>
      </c>
      <c r="AV26" s="330" t="s">
        <v>112</v>
      </c>
      <c r="AW26" s="330" t="s">
        <v>112</v>
      </c>
      <c r="AX26" s="330" t="s">
        <v>112</v>
      </c>
      <c r="AY26" s="330" t="s">
        <v>112</v>
      </c>
    </row>
    <row r="27" spans="1:51" ht="16.5" customHeight="1">
      <c r="A27" s="364"/>
      <c r="B27" s="360"/>
      <c r="C27" s="355"/>
      <c r="D27" s="331" t="s">
        <v>62</v>
      </c>
      <c r="E27" s="347">
        <v>0</v>
      </c>
      <c r="F27" s="347">
        <v>0</v>
      </c>
      <c r="G27" s="347">
        <v>0</v>
      </c>
      <c r="H27" s="347">
        <v>0</v>
      </c>
      <c r="I27" s="347">
        <v>0</v>
      </c>
      <c r="J27" s="347">
        <v>0</v>
      </c>
      <c r="K27" s="347">
        <v>0</v>
      </c>
      <c r="L27" s="347"/>
      <c r="M27" s="364"/>
      <c r="N27" s="360"/>
      <c r="O27" s="355"/>
      <c r="P27" s="331" t="s">
        <v>62</v>
      </c>
      <c r="Q27" s="329" t="s">
        <v>113</v>
      </c>
      <c r="R27" s="329" t="s">
        <v>113</v>
      </c>
      <c r="S27" s="329" t="s">
        <v>113</v>
      </c>
      <c r="T27" s="329" t="s">
        <v>113</v>
      </c>
      <c r="U27" s="329" t="s">
        <v>113</v>
      </c>
      <c r="W27" s="378"/>
      <c r="X27" s="360"/>
      <c r="Y27" s="355"/>
      <c r="Z27" s="331" t="s">
        <v>62</v>
      </c>
      <c r="AA27" s="325" t="s">
        <v>113</v>
      </c>
      <c r="AB27" s="325" t="s">
        <v>113</v>
      </c>
      <c r="AC27" s="325" t="s">
        <v>113</v>
      </c>
      <c r="AD27" s="325" t="s">
        <v>113</v>
      </c>
      <c r="AE27" s="325" t="s">
        <v>113</v>
      </c>
      <c r="AG27" s="378"/>
      <c r="AH27" s="360"/>
      <c r="AI27" s="355"/>
      <c r="AJ27" s="331" t="s">
        <v>62</v>
      </c>
      <c r="AK27" s="329" t="s">
        <v>113</v>
      </c>
      <c r="AL27" s="329" t="s">
        <v>113</v>
      </c>
      <c r="AM27" s="329" t="s">
        <v>113</v>
      </c>
      <c r="AN27" s="329" t="s">
        <v>113</v>
      </c>
      <c r="AO27" s="329" t="s">
        <v>113</v>
      </c>
      <c r="AQ27" s="378"/>
      <c r="AR27" s="360"/>
      <c r="AS27" s="355"/>
      <c r="AT27" s="331" t="s">
        <v>62</v>
      </c>
      <c r="AU27" s="330" t="s">
        <v>113</v>
      </c>
      <c r="AV27" s="330" t="s">
        <v>113</v>
      </c>
      <c r="AW27" s="330" t="s">
        <v>113</v>
      </c>
      <c r="AX27" s="330" t="s">
        <v>113</v>
      </c>
      <c r="AY27" s="330" t="s">
        <v>113</v>
      </c>
    </row>
    <row r="28" spans="1:51" ht="16.5" customHeight="1">
      <c r="A28" s="364"/>
      <c r="B28" s="360" t="s">
        <v>71</v>
      </c>
      <c r="C28" s="355" t="s">
        <v>72</v>
      </c>
      <c r="D28" s="331" t="s">
        <v>14</v>
      </c>
      <c r="E28" s="347">
        <v>0</v>
      </c>
      <c r="F28" s="347">
        <v>0</v>
      </c>
      <c r="G28" s="347">
        <v>0</v>
      </c>
      <c r="H28" s="347">
        <v>0</v>
      </c>
      <c r="I28" s="347">
        <v>0</v>
      </c>
      <c r="J28" s="347">
        <v>0</v>
      </c>
      <c r="K28" s="347">
        <v>0</v>
      </c>
      <c r="L28" s="347"/>
      <c r="M28" s="364"/>
      <c r="N28" s="360" t="s">
        <v>71</v>
      </c>
      <c r="O28" s="355" t="s">
        <v>72</v>
      </c>
      <c r="P28" s="331" t="s">
        <v>14</v>
      </c>
      <c r="Q28" s="329" t="s">
        <v>112</v>
      </c>
      <c r="R28" s="329" t="s">
        <v>112</v>
      </c>
      <c r="S28" s="329" t="s">
        <v>112</v>
      </c>
      <c r="T28" s="329" t="s">
        <v>112</v>
      </c>
      <c r="U28" s="329" t="s">
        <v>112</v>
      </c>
      <c r="W28" s="378"/>
      <c r="X28" s="360" t="s">
        <v>71</v>
      </c>
      <c r="Y28" s="355" t="s">
        <v>72</v>
      </c>
      <c r="Z28" s="331" t="s">
        <v>14</v>
      </c>
      <c r="AA28" s="325" t="s">
        <v>112</v>
      </c>
      <c r="AB28" s="325" t="s">
        <v>112</v>
      </c>
      <c r="AC28" s="325" t="s">
        <v>112</v>
      </c>
      <c r="AD28" s="325" t="s">
        <v>112</v>
      </c>
      <c r="AE28" s="325" t="s">
        <v>112</v>
      </c>
      <c r="AG28" s="378"/>
      <c r="AH28" s="360" t="s">
        <v>71</v>
      </c>
      <c r="AI28" s="355" t="s">
        <v>72</v>
      </c>
      <c r="AJ28" s="331" t="s">
        <v>14</v>
      </c>
      <c r="AK28" s="329" t="s">
        <v>112</v>
      </c>
      <c r="AL28" s="329" t="s">
        <v>112</v>
      </c>
      <c r="AM28" s="329" t="s">
        <v>112</v>
      </c>
      <c r="AN28" s="329" t="s">
        <v>112</v>
      </c>
      <c r="AO28" s="329" t="s">
        <v>112</v>
      </c>
      <c r="AQ28" s="378"/>
      <c r="AR28" s="360" t="s">
        <v>71</v>
      </c>
      <c r="AS28" s="355" t="s">
        <v>72</v>
      </c>
      <c r="AT28" s="331" t="s">
        <v>14</v>
      </c>
      <c r="AU28" s="330" t="s">
        <v>112</v>
      </c>
      <c r="AV28" s="330" t="s">
        <v>112</v>
      </c>
      <c r="AW28" s="330" t="s">
        <v>112</v>
      </c>
      <c r="AX28" s="330" t="s">
        <v>112</v>
      </c>
      <c r="AY28" s="330" t="s">
        <v>112</v>
      </c>
    </row>
    <row r="29" spans="1:51" ht="16.5" customHeight="1">
      <c r="A29" s="365"/>
      <c r="B29" s="361"/>
      <c r="C29" s="362"/>
      <c r="D29" s="331" t="s">
        <v>62</v>
      </c>
      <c r="E29" s="347">
        <v>0</v>
      </c>
      <c r="F29" s="347">
        <v>0</v>
      </c>
      <c r="G29" s="347">
        <v>0</v>
      </c>
      <c r="H29" s="347">
        <v>0</v>
      </c>
      <c r="I29" s="347">
        <v>0</v>
      </c>
      <c r="J29" s="347">
        <v>0</v>
      </c>
      <c r="K29" s="347">
        <v>0</v>
      </c>
      <c r="L29" s="347"/>
      <c r="M29" s="365"/>
      <c r="N29" s="361"/>
      <c r="O29" s="362"/>
      <c r="P29" s="331" t="s">
        <v>62</v>
      </c>
      <c r="Q29" s="329" t="s">
        <v>113</v>
      </c>
      <c r="R29" s="329" t="s">
        <v>113</v>
      </c>
      <c r="S29" s="329" t="s">
        <v>113</v>
      </c>
      <c r="T29" s="329" t="s">
        <v>113</v>
      </c>
      <c r="U29" s="329" t="s">
        <v>113</v>
      </c>
      <c r="W29" s="378"/>
      <c r="X29" s="361"/>
      <c r="Y29" s="362"/>
      <c r="Z29" s="331" t="s">
        <v>62</v>
      </c>
      <c r="AA29" s="325" t="s">
        <v>113</v>
      </c>
      <c r="AB29" s="325" t="s">
        <v>113</v>
      </c>
      <c r="AC29" s="325" t="s">
        <v>113</v>
      </c>
      <c r="AD29" s="325" t="s">
        <v>113</v>
      </c>
      <c r="AE29" s="325" t="s">
        <v>113</v>
      </c>
      <c r="AG29" s="378"/>
      <c r="AH29" s="361"/>
      <c r="AI29" s="362"/>
      <c r="AJ29" s="331" t="s">
        <v>62</v>
      </c>
      <c r="AK29" s="329" t="s">
        <v>113</v>
      </c>
      <c r="AL29" s="329" t="s">
        <v>113</v>
      </c>
      <c r="AM29" s="329" t="s">
        <v>113</v>
      </c>
      <c r="AN29" s="329" t="s">
        <v>113</v>
      </c>
      <c r="AO29" s="329" t="s">
        <v>113</v>
      </c>
      <c r="AQ29" s="378"/>
      <c r="AR29" s="361"/>
      <c r="AS29" s="362"/>
      <c r="AT29" s="331" t="s">
        <v>62</v>
      </c>
      <c r="AU29" s="330" t="s">
        <v>113</v>
      </c>
      <c r="AV29" s="330" t="s">
        <v>113</v>
      </c>
      <c r="AW29" s="330" t="s">
        <v>113</v>
      </c>
      <c r="AX29" s="330" t="s">
        <v>113</v>
      </c>
      <c r="AY29" s="330" t="s">
        <v>113</v>
      </c>
    </row>
    <row r="30" spans="1:51" ht="16.5" customHeight="1">
      <c r="A30" s="363" t="s">
        <v>47</v>
      </c>
      <c r="B30" s="359" t="s">
        <v>63</v>
      </c>
      <c r="C30" s="353" t="s">
        <v>66</v>
      </c>
      <c r="D30" s="331" t="s">
        <v>14</v>
      </c>
      <c r="E30" s="347">
        <v>0</v>
      </c>
      <c r="F30" s="347">
        <v>0</v>
      </c>
      <c r="G30" s="347">
        <v>0</v>
      </c>
      <c r="H30" s="347">
        <v>0</v>
      </c>
      <c r="I30" s="347">
        <v>0</v>
      </c>
      <c r="J30" s="347">
        <v>0</v>
      </c>
      <c r="K30" s="347">
        <v>0</v>
      </c>
      <c r="L30" s="347"/>
      <c r="M30" s="363" t="s">
        <v>47</v>
      </c>
      <c r="N30" s="359" t="s">
        <v>63</v>
      </c>
      <c r="O30" s="353" t="s">
        <v>66</v>
      </c>
      <c r="P30" s="331" t="s">
        <v>14</v>
      </c>
      <c r="Q30" s="329" t="s">
        <v>112</v>
      </c>
      <c r="R30" s="329" t="s">
        <v>112</v>
      </c>
      <c r="S30" s="329" t="s">
        <v>112</v>
      </c>
      <c r="T30" s="329" t="s">
        <v>112</v>
      </c>
      <c r="U30" s="329" t="s">
        <v>112</v>
      </c>
      <c r="W30" s="378" t="s">
        <v>47</v>
      </c>
      <c r="X30" s="359" t="s">
        <v>63</v>
      </c>
      <c r="Y30" s="353" t="s">
        <v>66</v>
      </c>
      <c r="Z30" s="331" t="s">
        <v>14</v>
      </c>
      <c r="AA30" s="325" t="s">
        <v>112</v>
      </c>
      <c r="AB30" s="325" t="s">
        <v>112</v>
      </c>
      <c r="AC30" s="325" t="s">
        <v>112</v>
      </c>
      <c r="AD30" s="325" t="s">
        <v>112</v>
      </c>
      <c r="AE30" s="325" t="s">
        <v>112</v>
      </c>
      <c r="AG30" s="378" t="s">
        <v>47</v>
      </c>
      <c r="AH30" s="359" t="s">
        <v>63</v>
      </c>
      <c r="AI30" s="353" t="s">
        <v>66</v>
      </c>
      <c r="AJ30" s="331" t="s">
        <v>14</v>
      </c>
      <c r="AK30" s="329" t="s">
        <v>112</v>
      </c>
      <c r="AL30" s="329" t="s">
        <v>112</v>
      </c>
      <c r="AM30" s="329" t="s">
        <v>112</v>
      </c>
      <c r="AN30" s="329" t="s">
        <v>112</v>
      </c>
      <c r="AO30" s="329" t="s">
        <v>112</v>
      </c>
      <c r="AQ30" s="378" t="s">
        <v>47</v>
      </c>
      <c r="AR30" s="359" t="s">
        <v>63</v>
      </c>
      <c r="AS30" s="353" t="s">
        <v>66</v>
      </c>
      <c r="AT30" s="331" t="s">
        <v>14</v>
      </c>
      <c r="AU30" s="330" t="s">
        <v>112</v>
      </c>
      <c r="AV30" s="330" t="s">
        <v>112</v>
      </c>
      <c r="AW30" s="330" t="s">
        <v>112</v>
      </c>
      <c r="AX30" s="330" t="s">
        <v>112</v>
      </c>
      <c r="AY30" s="330" t="s">
        <v>112</v>
      </c>
    </row>
    <row r="31" spans="1:51" ht="16.5" customHeight="1">
      <c r="A31" s="364"/>
      <c r="B31" s="360"/>
      <c r="C31" s="355"/>
      <c r="D31" s="331" t="s">
        <v>62</v>
      </c>
      <c r="E31" s="347">
        <v>0</v>
      </c>
      <c r="F31" s="347">
        <v>0</v>
      </c>
      <c r="G31" s="347">
        <v>0</v>
      </c>
      <c r="H31" s="347">
        <v>0</v>
      </c>
      <c r="I31" s="347">
        <v>0</v>
      </c>
      <c r="J31" s="347">
        <v>0</v>
      </c>
      <c r="K31" s="347">
        <v>0</v>
      </c>
      <c r="L31" s="347"/>
      <c r="M31" s="364"/>
      <c r="N31" s="360"/>
      <c r="O31" s="355"/>
      <c r="P31" s="331" t="s">
        <v>62</v>
      </c>
      <c r="Q31" s="329" t="s">
        <v>113</v>
      </c>
      <c r="R31" s="329" t="s">
        <v>113</v>
      </c>
      <c r="S31" s="329" t="s">
        <v>113</v>
      </c>
      <c r="T31" s="329" t="s">
        <v>113</v>
      </c>
      <c r="U31" s="329" t="s">
        <v>113</v>
      </c>
      <c r="W31" s="378"/>
      <c r="X31" s="360"/>
      <c r="Y31" s="355"/>
      <c r="Z31" s="331" t="s">
        <v>62</v>
      </c>
      <c r="AA31" s="325" t="s">
        <v>113</v>
      </c>
      <c r="AB31" s="325" t="s">
        <v>113</v>
      </c>
      <c r="AC31" s="325" t="s">
        <v>113</v>
      </c>
      <c r="AD31" s="325" t="s">
        <v>113</v>
      </c>
      <c r="AE31" s="325" t="s">
        <v>113</v>
      </c>
      <c r="AG31" s="378"/>
      <c r="AH31" s="360"/>
      <c r="AI31" s="355"/>
      <c r="AJ31" s="331" t="s">
        <v>62</v>
      </c>
      <c r="AK31" s="329" t="s">
        <v>113</v>
      </c>
      <c r="AL31" s="329" t="s">
        <v>113</v>
      </c>
      <c r="AM31" s="329" t="s">
        <v>113</v>
      </c>
      <c r="AN31" s="329" t="s">
        <v>113</v>
      </c>
      <c r="AO31" s="329" t="s">
        <v>113</v>
      </c>
      <c r="AQ31" s="378"/>
      <c r="AR31" s="360"/>
      <c r="AS31" s="355"/>
      <c r="AT31" s="331" t="s">
        <v>62</v>
      </c>
      <c r="AU31" s="330" t="s">
        <v>113</v>
      </c>
      <c r="AV31" s="330" t="s">
        <v>113</v>
      </c>
      <c r="AW31" s="330" t="s">
        <v>113</v>
      </c>
      <c r="AX31" s="330" t="s">
        <v>113</v>
      </c>
      <c r="AY31" s="330" t="s">
        <v>113</v>
      </c>
    </row>
    <row r="32" spans="1:51" ht="16.5" customHeight="1">
      <c r="A32" s="364"/>
      <c r="B32" s="356" t="s">
        <v>110</v>
      </c>
      <c r="C32" s="355" t="s">
        <v>44</v>
      </c>
      <c r="D32" s="331" t="s">
        <v>14</v>
      </c>
      <c r="E32" s="347">
        <v>104</v>
      </c>
      <c r="F32" s="347">
        <v>185</v>
      </c>
      <c r="G32" s="347">
        <v>57</v>
      </c>
      <c r="H32" s="347">
        <v>269</v>
      </c>
      <c r="I32" s="347">
        <v>0</v>
      </c>
      <c r="J32" s="347">
        <v>0</v>
      </c>
      <c r="K32" s="347">
        <v>0</v>
      </c>
      <c r="L32" s="347">
        <v>4892</v>
      </c>
      <c r="M32" s="364"/>
      <c r="N32" s="356" t="s">
        <v>111</v>
      </c>
      <c r="O32" s="355" t="s">
        <v>44</v>
      </c>
      <c r="P32" s="331" t="s">
        <v>14</v>
      </c>
      <c r="Q32" s="329">
        <v>104</v>
      </c>
      <c r="R32" s="329">
        <v>185</v>
      </c>
      <c r="S32" s="329">
        <v>57</v>
      </c>
      <c r="T32" s="329">
        <v>269</v>
      </c>
      <c r="U32" s="329" t="s">
        <v>112</v>
      </c>
      <c r="W32" s="378"/>
      <c r="X32" s="356" t="s">
        <v>111</v>
      </c>
      <c r="Y32" s="355" t="s">
        <v>44</v>
      </c>
      <c r="Z32" s="331" t="s">
        <v>14</v>
      </c>
      <c r="AA32" s="325" t="s">
        <v>112</v>
      </c>
      <c r="AB32" s="325" t="s">
        <v>112</v>
      </c>
      <c r="AC32" s="325" t="s">
        <v>112</v>
      </c>
      <c r="AD32" s="325" t="s">
        <v>112</v>
      </c>
      <c r="AE32" s="325" t="s">
        <v>112</v>
      </c>
      <c r="AG32" s="378"/>
      <c r="AH32" s="356" t="s">
        <v>111</v>
      </c>
      <c r="AI32" s="355" t="s">
        <v>44</v>
      </c>
      <c r="AJ32" s="331" t="s">
        <v>14</v>
      </c>
      <c r="AK32" s="329" t="s">
        <v>112</v>
      </c>
      <c r="AL32" s="329" t="s">
        <v>112</v>
      </c>
      <c r="AM32" s="329" t="s">
        <v>112</v>
      </c>
      <c r="AN32" s="329" t="s">
        <v>112</v>
      </c>
      <c r="AO32" s="329" t="s">
        <v>112</v>
      </c>
      <c r="AQ32" s="378"/>
      <c r="AR32" s="356" t="s">
        <v>111</v>
      </c>
      <c r="AS32" s="355" t="s">
        <v>44</v>
      </c>
      <c r="AT32" s="331" t="s">
        <v>14</v>
      </c>
      <c r="AU32" s="330" t="s">
        <v>112</v>
      </c>
      <c r="AV32" s="330" t="s">
        <v>112</v>
      </c>
      <c r="AW32" s="330" t="s">
        <v>112</v>
      </c>
      <c r="AX32" s="330" t="s">
        <v>112</v>
      </c>
      <c r="AY32" s="330" t="s">
        <v>112</v>
      </c>
    </row>
    <row r="33" spans="1:51" ht="16.5" customHeight="1">
      <c r="A33" s="364"/>
      <c r="B33" s="356"/>
      <c r="C33" s="355"/>
      <c r="D33" s="331" t="s">
        <v>62</v>
      </c>
      <c r="E33" s="347">
        <v>1997</v>
      </c>
      <c r="F33" s="347">
        <v>273</v>
      </c>
      <c r="G33" s="347">
        <v>1691</v>
      </c>
      <c r="H33" s="347">
        <v>5229</v>
      </c>
      <c r="I33" s="347">
        <v>0</v>
      </c>
      <c r="J33" s="347">
        <v>0</v>
      </c>
      <c r="K33" s="347">
        <v>0</v>
      </c>
      <c r="L33" s="347">
        <v>4483</v>
      </c>
      <c r="M33" s="364"/>
      <c r="N33" s="356"/>
      <c r="O33" s="355"/>
      <c r="P33" s="331" t="s">
        <v>62</v>
      </c>
      <c r="Q33" s="329">
        <v>1997</v>
      </c>
      <c r="R33" s="329">
        <v>273</v>
      </c>
      <c r="S33" s="329">
        <v>1691</v>
      </c>
      <c r="T33" s="329">
        <v>5229</v>
      </c>
      <c r="U33" s="329" t="s">
        <v>113</v>
      </c>
      <c r="W33" s="378"/>
      <c r="X33" s="356"/>
      <c r="Y33" s="355"/>
      <c r="Z33" s="331" t="s">
        <v>62</v>
      </c>
      <c r="AA33" s="325" t="s">
        <v>113</v>
      </c>
      <c r="AB33" s="325" t="s">
        <v>113</v>
      </c>
      <c r="AC33" s="325" t="s">
        <v>113</v>
      </c>
      <c r="AD33" s="325" t="s">
        <v>113</v>
      </c>
      <c r="AE33" s="325" t="s">
        <v>113</v>
      </c>
      <c r="AG33" s="378"/>
      <c r="AH33" s="356"/>
      <c r="AI33" s="355"/>
      <c r="AJ33" s="331" t="s">
        <v>62</v>
      </c>
      <c r="AK33" s="329" t="s">
        <v>113</v>
      </c>
      <c r="AL33" s="329" t="s">
        <v>113</v>
      </c>
      <c r="AM33" s="329" t="s">
        <v>113</v>
      </c>
      <c r="AN33" s="329" t="s">
        <v>113</v>
      </c>
      <c r="AO33" s="329" t="s">
        <v>113</v>
      </c>
      <c r="AQ33" s="378"/>
      <c r="AR33" s="356"/>
      <c r="AS33" s="355"/>
      <c r="AT33" s="331" t="s">
        <v>62</v>
      </c>
      <c r="AU33" s="330" t="s">
        <v>113</v>
      </c>
      <c r="AV33" s="330" t="s">
        <v>113</v>
      </c>
      <c r="AW33" s="330" t="s">
        <v>113</v>
      </c>
      <c r="AX33" s="330" t="s">
        <v>113</v>
      </c>
      <c r="AY33" s="330" t="s">
        <v>113</v>
      </c>
    </row>
    <row r="34" spans="1:51" ht="16.5" customHeight="1">
      <c r="A34" s="364"/>
      <c r="B34" s="356" t="s">
        <v>110</v>
      </c>
      <c r="C34" s="355" t="s">
        <v>43</v>
      </c>
      <c r="D34" s="331" t="s">
        <v>14</v>
      </c>
      <c r="E34" s="347">
        <v>778</v>
      </c>
      <c r="F34" s="347">
        <v>1058</v>
      </c>
      <c r="G34" s="347">
        <v>930</v>
      </c>
      <c r="H34" s="347">
        <v>727</v>
      </c>
      <c r="I34" s="347">
        <v>484</v>
      </c>
      <c r="J34" s="347">
        <v>100</v>
      </c>
      <c r="K34" s="347">
        <v>127</v>
      </c>
      <c r="L34" s="347">
        <v>133</v>
      </c>
      <c r="M34" s="364"/>
      <c r="N34" s="356" t="s">
        <v>111</v>
      </c>
      <c r="O34" s="355" t="s">
        <v>43</v>
      </c>
      <c r="P34" s="331" t="s">
        <v>14</v>
      </c>
      <c r="Q34" s="329">
        <v>276</v>
      </c>
      <c r="R34" s="329">
        <v>415</v>
      </c>
      <c r="S34" s="329">
        <v>377</v>
      </c>
      <c r="T34" s="329">
        <v>206</v>
      </c>
      <c r="U34" s="329">
        <v>484</v>
      </c>
      <c r="W34" s="378"/>
      <c r="X34" s="356" t="s">
        <v>111</v>
      </c>
      <c r="Y34" s="355" t="s">
        <v>43</v>
      </c>
      <c r="Z34" s="331" t="s">
        <v>14</v>
      </c>
      <c r="AA34" s="325">
        <v>502</v>
      </c>
      <c r="AB34" s="325">
        <v>643</v>
      </c>
      <c r="AC34" s="325">
        <v>553</v>
      </c>
      <c r="AD34" s="325">
        <v>521</v>
      </c>
      <c r="AE34" s="325" t="s">
        <v>112</v>
      </c>
      <c r="AG34" s="378"/>
      <c r="AH34" s="356" t="s">
        <v>111</v>
      </c>
      <c r="AI34" s="355" t="s">
        <v>43</v>
      </c>
      <c r="AJ34" s="331" t="s">
        <v>14</v>
      </c>
      <c r="AK34" s="329" t="s">
        <v>112</v>
      </c>
      <c r="AL34" s="329" t="s">
        <v>112</v>
      </c>
      <c r="AM34" s="329" t="s">
        <v>112</v>
      </c>
      <c r="AN34" s="329" t="s">
        <v>112</v>
      </c>
      <c r="AO34" s="329" t="s">
        <v>112</v>
      </c>
      <c r="AQ34" s="378"/>
      <c r="AR34" s="356" t="s">
        <v>111</v>
      </c>
      <c r="AS34" s="355" t="s">
        <v>43</v>
      </c>
      <c r="AT34" s="331" t="s">
        <v>14</v>
      </c>
      <c r="AU34" s="330" t="s">
        <v>112</v>
      </c>
      <c r="AV34" s="330" t="s">
        <v>112</v>
      </c>
      <c r="AW34" s="330" t="s">
        <v>112</v>
      </c>
      <c r="AX34" s="330" t="s">
        <v>112</v>
      </c>
      <c r="AY34" s="330" t="s">
        <v>112</v>
      </c>
    </row>
    <row r="35" spans="1:51" ht="16.5" customHeight="1">
      <c r="A35" s="364"/>
      <c r="B35" s="356"/>
      <c r="C35" s="355"/>
      <c r="D35" s="331" t="s">
        <v>62</v>
      </c>
      <c r="E35" s="347">
        <v>25480</v>
      </c>
      <c r="F35" s="347">
        <v>27103</v>
      </c>
      <c r="G35" s="347">
        <v>25974</v>
      </c>
      <c r="H35" s="347">
        <v>21183</v>
      </c>
      <c r="I35" s="347">
        <v>11781</v>
      </c>
      <c r="J35" s="347">
        <v>4935</v>
      </c>
      <c r="K35" s="347">
        <v>4819</v>
      </c>
      <c r="L35" s="347">
        <v>4305</v>
      </c>
      <c r="M35" s="364"/>
      <c r="N35" s="356"/>
      <c r="O35" s="355"/>
      <c r="P35" s="331" t="s">
        <v>62</v>
      </c>
      <c r="Q35" s="329">
        <v>3990</v>
      </c>
      <c r="R35" s="329">
        <v>5614</v>
      </c>
      <c r="S35" s="329">
        <v>4484</v>
      </c>
      <c r="T35" s="329">
        <v>3602</v>
      </c>
      <c r="U35" s="329">
        <v>11781</v>
      </c>
      <c r="W35" s="378"/>
      <c r="X35" s="356"/>
      <c r="Y35" s="355"/>
      <c r="Z35" s="331" t="s">
        <v>62</v>
      </c>
      <c r="AA35" s="325">
        <v>21490</v>
      </c>
      <c r="AB35" s="325">
        <v>21489</v>
      </c>
      <c r="AC35" s="325">
        <v>21490</v>
      </c>
      <c r="AD35" s="325">
        <v>17581</v>
      </c>
      <c r="AE35" s="325" t="s">
        <v>113</v>
      </c>
      <c r="AG35" s="378"/>
      <c r="AH35" s="356"/>
      <c r="AI35" s="355"/>
      <c r="AJ35" s="331" t="s">
        <v>62</v>
      </c>
      <c r="AK35" s="329" t="s">
        <v>113</v>
      </c>
      <c r="AL35" s="329" t="s">
        <v>113</v>
      </c>
      <c r="AM35" s="329" t="s">
        <v>113</v>
      </c>
      <c r="AN35" s="329" t="s">
        <v>113</v>
      </c>
      <c r="AO35" s="329" t="s">
        <v>113</v>
      </c>
      <c r="AQ35" s="378"/>
      <c r="AR35" s="356"/>
      <c r="AS35" s="355"/>
      <c r="AT35" s="331" t="s">
        <v>62</v>
      </c>
      <c r="AU35" s="330" t="s">
        <v>113</v>
      </c>
      <c r="AV35" s="330" t="s">
        <v>113</v>
      </c>
      <c r="AW35" s="330" t="s">
        <v>113</v>
      </c>
      <c r="AX35" s="330" t="s">
        <v>113</v>
      </c>
      <c r="AY35" s="330" t="s">
        <v>113</v>
      </c>
    </row>
    <row r="36" spans="1:51" ht="16.5" customHeight="1">
      <c r="A36" s="364"/>
      <c r="B36" s="356" t="s">
        <v>110</v>
      </c>
      <c r="C36" s="355" t="s">
        <v>52</v>
      </c>
      <c r="D36" s="331" t="s">
        <v>14</v>
      </c>
      <c r="E36" s="347">
        <v>25</v>
      </c>
      <c r="F36" s="347">
        <v>0</v>
      </c>
      <c r="G36" s="347">
        <v>0</v>
      </c>
      <c r="H36" s="347">
        <v>0</v>
      </c>
      <c r="I36" s="347">
        <v>10</v>
      </c>
      <c r="J36" s="347">
        <v>4412</v>
      </c>
      <c r="K36" s="347">
        <v>4799</v>
      </c>
      <c r="L36" s="347">
        <v>1152</v>
      </c>
      <c r="M36" s="364"/>
      <c r="N36" s="356" t="s">
        <v>111</v>
      </c>
      <c r="O36" s="355" t="s">
        <v>52</v>
      </c>
      <c r="P36" s="331" t="s">
        <v>14</v>
      </c>
      <c r="Q36" s="329">
        <v>25</v>
      </c>
      <c r="R36" s="329" t="s">
        <v>112</v>
      </c>
      <c r="S36" s="329" t="s">
        <v>112</v>
      </c>
      <c r="T36" s="329" t="s">
        <v>112</v>
      </c>
      <c r="U36" s="329">
        <v>10</v>
      </c>
      <c r="W36" s="378"/>
      <c r="X36" s="356" t="s">
        <v>111</v>
      </c>
      <c r="Y36" s="355" t="s">
        <v>52</v>
      </c>
      <c r="Z36" s="331" t="s">
        <v>14</v>
      </c>
      <c r="AA36" s="325" t="s">
        <v>112</v>
      </c>
      <c r="AB36" s="325" t="s">
        <v>112</v>
      </c>
      <c r="AC36" s="325" t="s">
        <v>112</v>
      </c>
      <c r="AD36" s="325" t="s">
        <v>112</v>
      </c>
      <c r="AE36" s="325" t="s">
        <v>112</v>
      </c>
      <c r="AG36" s="378"/>
      <c r="AH36" s="356" t="s">
        <v>111</v>
      </c>
      <c r="AI36" s="355" t="s">
        <v>52</v>
      </c>
      <c r="AJ36" s="331" t="s">
        <v>14</v>
      </c>
      <c r="AK36" s="329" t="s">
        <v>112</v>
      </c>
      <c r="AL36" s="329" t="s">
        <v>112</v>
      </c>
      <c r="AM36" s="329" t="s">
        <v>112</v>
      </c>
      <c r="AN36" s="329" t="s">
        <v>112</v>
      </c>
      <c r="AO36" s="329" t="s">
        <v>112</v>
      </c>
      <c r="AQ36" s="378"/>
      <c r="AR36" s="356" t="s">
        <v>111</v>
      </c>
      <c r="AS36" s="355" t="s">
        <v>52</v>
      </c>
      <c r="AT36" s="331" t="s">
        <v>14</v>
      </c>
      <c r="AU36" s="330" t="s">
        <v>112</v>
      </c>
      <c r="AV36" s="330" t="s">
        <v>112</v>
      </c>
      <c r="AW36" s="330" t="s">
        <v>112</v>
      </c>
      <c r="AX36" s="330" t="s">
        <v>112</v>
      </c>
      <c r="AY36" s="330" t="s">
        <v>112</v>
      </c>
    </row>
    <row r="37" spans="1:51" ht="16.5" customHeight="1" thickBot="1">
      <c r="A37" s="366"/>
      <c r="B37" s="357"/>
      <c r="C37" s="358"/>
      <c r="D37" s="340" t="s">
        <v>62</v>
      </c>
      <c r="E37" s="351">
        <v>494</v>
      </c>
      <c r="F37" s="351">
        <v>0</v>
      </c>
      <c r="G37" s="351">
        <v>0</v>
      </c>
      <c r="H37" s="351">
        <v>0</v>
      </c>
      <c r="I37" s="351">
        <v>472</v>
      </c>
      <c r="J37" s="351">
        <v>5009</v>
      </c>
      <c r="K37" s="351">
        <v>19997</v>
      </c>
      <c r="L37" s="351">
        <v>2032</v>
      </c>
      <c r="M37" s="366"/>
      <c r="N37" s="357"/>
      <c r="O37" s="358"/>
      <c r="P37" s="340" t="s">
        <v>62</v>
      </c>
      <c r="Q37" s="342">
        <v>494</v>
      </c>
      <c r="R37" s="342" t="s">
        <v>113</v>
      </c>
      <c r="S37" s="342" t="s">
        <v>113</v>
      </c>
      <c r="T37" s="342" t="s">
        <v>113</v>
      </c>
      <c r="U37" s="342">
        <v>472</v>
      </c>
      <c r="W37" s="379"/>
      <c r="X37" s="357"/>
      <c r="Y37" s="358"/>
      <c r="Z37" s="340" t="s">
        <v>62</v>
      </c>
      <c r="AA37" s="341" t="s">
        <v>113</v>
      </c>
      <c r="AB37" s="341" t="s">
        <v>113</v>
      </c>
      <c r="AC37" s="341" t="s">
        <v>113</v>
      </c>
      <c r="AD37" s="341" t="s">
        <v>113</v>
      </c>
      <c r="AE37" s="341" t="s">
        <v>113</v>
      </c>
      <c r="AG37" s="379"/>
      <c r="AH37" s="357"/>
      <c r="AI37" s="358"/>
      <c r="AJ37" s="340" t="s">
        <v>62</v>
      </c>
      <c r="AK37" s="343" t="s">
        <v>113</v>
      </c>
      <c r="AL37" s="343" t="s">
        <v>113</v>
      </c>
      <c r="AM37" s="343" t="s">
        <v>113</v>
      </c>
      <c r="AN37" s="343" t="s">
        <v>113</v>
      </c>
      <c r="AO37" s="343" t="s">
        <v>113</v>
      </c>
      <c r="AQ37" s="379"/>
      <c r="AR37" s="357"/>
      <c r="AS37" s="358"/>
      <c r="AT37" s="340" t="s">
        <v>62</v>
      </c>
      <c r="AU37" s="344" t="s">
        <v>113</v>
      </c>
      <c r="AV37" s="344" t="s">
        <v>113</v>
      </c>
      <c r="AW37" s="344" t="s">
        <v>113</v>
      </c>
      <c r="AX37" s="344" t="s">
        <v>113</v>
      </c>
      <c r="AY37" s="344" t="s">
        <v>113</v>
      </c>
    </row>
    <row r="38" spans="1:51">
      <c r="A38" s="322" t="s">
        <v>82</v>
      </c>
      <c r="M38" s="322" t="s">
        <v>82</v>
      </c>
      <c r="N38" s="322"/>
      <c r="W38" s="322" t="s">
        <v>82</v>
      </c>
      <c r="X38" s="322"/>
      <c r="AG38" s="322" t="s">
        <v>82</v>
      </c>
      <c r="AH38" s="322"/>
      <c r="AQ38" s="322" t="s">
        <v>82</v>
      </c>
      <c r="AR38" s="322"/>
    </row>
  </sheetData>
  <mergeCells count="189">
    <mergeCell ref="AR28:AR29"/>
    <mergeCell ref="AS28:AS29"/>
    <mergeCell ref="AQ30:AQ37"/>
    <mergeCell ref="AR30:AR31"/>
    <mergeCell ref="AS30:AS31"/>
    <mergeCell ref="AR32:AR33"/>
    <mergeCell ref="AS32:AS33"/>
    <mergeCell ref="AR34:AR35"/>
    <mergeCell ref="AS34:AS35"/>
    <mergeCell ref="AR36:AR37"/>
    <mergeCell ref="AS36:AS37"/>
    <mergeCell ref="AQ18:AQ29"/>
    <mergeCell ref="AR18:AR19"/>
    <mergeCell ref="AS18:AS19"/>
    <mergeCell ref="AR20:AR21"/>
    <mergeCell ref="AS20:AS21"/>
    <mergeCell ref="AR22:AR23"/>
    <mergeCell ref="AS22:AS23"/>
    <mergeCell ref="AR24:AR25"/>
    <mergeCell ref="AS24:AS25"/>
    <mergeCell ref="AR26:AR27"/>
    <mergeCell ref="AR14:AR15"/>
    <mergeCell ref="AS14:AS15"/>
    <mergeCell ref="AR16:AR17"/>
    <mergeCell ref="AS16:AS17"/>
    <mergeCell ref="AS26:AS27"/>
    <mergeCell ref="AR8:AR9"/>
    <mergeCell ref="AS8:AS9"/>
    <mergeCell ref="AR10:AR11"/>
    <mergeCell ref="AS10:AS11"/>
    <mergeCell ref="AR12:AR13"/>
    <mergeCell ref="AS12:AS13"/>
    <mergeCell ref="AH34:AH35"/>
    <mergeCell ref="AI34:AI35"/>
    <mergeCell ref="AH36:AH37"/>
    <mergeCell ref="AI36:AI37"/>
    <mergeCell ref="AQ2:AS2"/>
    <mergeCell ref="AQ3:AQ4"/>
    <mergeCell ref="AR3:AS4"/>
    <mergeCell ref="AQ6:AQ17"/>
    <mergeCell ref="AR6:AR7"/>
    <mergeCell ref="AS6:AS7"/>
    <mergeCell ref="AI24:AI25"/>
    <mergeCell ref="AH26:AH27"/>
    <mergeCell ref="AI26:AI27"/>
    <mergeCell ref="AH28:AH29"/>
    <mergeCell ref="AI28:AI29"/>
    <mergeCell ref="AG30:AG37"/>
    <mergeCell ref="AH30:AH31"/>
    <mergeCell ref="AI30:AI31"/>
    <mergeCell ref="AH32:AH33"/>
    <mergeCell ref="AI32:AI33"/>
    <mergeCell ref="AH16:AH17"/>
    <mergeCell ref="AI16:AI17"/>
    <mergeCell ref="AG18:AG29"/>
    <mergeCell ref="AH18:AH19"/>
    <mergeCell ref="AI18:AI19"/>
    <mergeCell ref="AH20:AH21"/>
    <mergeCell ref="AI20:AI21"/>
    <mergeCell ref="AH22:AH23"/>
    <mergeCell ref="AI22:AI23"/>
    <mergeCell ref="AH24:AH25"/>
    <mergeCell ref="AH10:AH11"/>
    <mergeCell ref="AI10:AI11"/>
    <mergeCell ref="AH12:AH13"/>
    <mergeCell ref="AI12:AI13"/>
    <mergeCell ref="AH14:AH15"/>
    <mergeCell ref="AI14:AI15"/>
    <mergeCell ref="X36:X37"/>
    <mergeCell ref="Y36:Y37"/>
    <mergeCell ref="AG2:AI2"/>
    <mergeCell ref="AG3:AG4"/>
    <mergeCell ref="AH3:AI4"/>
    <mergeCell ref="AG6:AG17"/>
    <mergeCell ref="AH6:AH7"/>
    <mergeCell ref="AI6:AI7"/>
    <mergeCell ref="AH8:AH9"/>
    <mergeCell ref="AI8:AI9"/>
    <mergeCell ref="Y26:Y27"/>
    <mergeCell ref="X28:X29"/>
    <mergeCell ref="Y28:Y29"/>
    <mergeCell ref="W30:W37"/>
    <mergeCell ref="X30:X31"/>
    <mergeCell ref="Y30:Y31"/>
    <mergeCell ref="X32:X33"/>
    <mergeCell ref="Y32:Y33"/>
    <mergeCell ref="X34:X35"/>
    <mergeCell ref="Y34:Y35"/>
    <mergeCell ref="W18:W29"/>
    <mergeCell ref="X18:X19"/>
    <mergeCell ref="Y18:Y19"/>
    <mergeCell ref="X20:X21"/>
    <mergeCell ref="Y20:Y21"/>
    <mergeCell ref="X22:X23"/>
    <mergeCell ref="Y22:Y23"/>
    <mergeCell ref="X24:X25"/>
    <mergeCell ref="Y24:Y25"/>
    <mergeCell ref="X26:X27"/>
    <mergeCell ref="X12:X13"/>
    <mergeCell ref="Y12:Y13"/>
    <mergeCell ref="X14:X15"/>
    <mergeCell ref="Y14:Y15"/>
    <mergeCell ref="X16:X17"/>
    <mergeCell ref="Y16:Y17"/>
    <mergeCell ref="W2:Y2"/>
    <mergeCell ref="W3:W4"/>
    <mergeCell ref="X3:Y4"/>
    <mergeCell ref="W6:W17"/>
    <mergeCell ref="X6:X7"/>
    <mergeCell ref="Y6:Y7"/>
    <mergeCell ref="X8:X9"/>
    <mergeCell ref="Y8:Y9"/>
    <mergeCell ref="X10:X11"/>
    <mergeCell ref="Y10:Y11"/>
    <mergeCell ref="N34:N35"/>
    <mergeCell ref="O34:O35"/>
    <mergeCell ref="N36:N37"/>
    <mergeCell ref="O36:O37"/>
    <mergeCell ref="M30:M37"/>
    <mergeCell ref="M2:O2"/>
    <mergeCell ref="N28:N29"/>
    <mergeCell ref="O28:O29"/>
    <mergeCell ref="N30:N31"/>
    <mergeCell ref="O30:O31"/>
    <mergeCell ref="N32:N33"/>
    <mergeCell ref="O32:O33"/>
    <mergeCell ref="N22:N23"/>
    <mergeCell ref="O22:O23"/>
    <mergeCell ref="N24:N25"/>
    <mergeCell ref="O24:O25"/>
    <mergeCell ref="N26:N27"/>
    <mergeCell ref="O26:O27"/>
    <mergeCell ref="N10:N11"/>
    <mergeCell ref="N12:N13"/>
    <mergeCell ref="N14:N15"/>
    <mergeCell ref="O18:O19"/>
    <mergeCell ref="M6:M17"/>
    <mergeCell ref="N3:O4"/>
    <mergeCell ref="M18:M29"/>
    <mergeCell ref="N18:N19"/>
    <mergeCell ref="N20:N21"/>
    <mergeCell ref="O20:O21"/>
    <mergeCell ref="M3:M4"/>
    <mergeCell ref="N6:N7"/>
    <mergeCell ref="N16:N17"/>
    <mergeCell ref="O6:O7"/>
    <mergeCell ref="O8:O9"/>
    <mergeCell ref="O10:O11"/>
    <mergeCell ref="O12:O13"/>
    <mergeCell ref="O14:O15"/>
    <mergeCell ref="O16:O17"/>
    <mergeCell ref="N8:N9"/>
    <mergeCell ref="A6:A17"/>
    <mergeCell ref="A18:A29"/>
    <mergeCell ref="A30:A37"/>
    <mergeCell ref="A2:C2"/>
    <mergeCell ref="B6:B7"/>
    <mergeCell ref="C6:C7"/>
    <mergeCell ref="B8:B9"/>
    <mergeCell ref="C8:C9"/>
    <mergeCell ref="B10:B11"/>
    <mergeCell ref="C10:C11"/>
    <mergeCell ref="B16:B17"/>
    <mergeCell ref="C16:C17"/>
    <mergeCell ref="B18:B19"/>
    <mergeCell ref="C18:C19"/>
    <mergeCell ref="B12:B13"/>
    <mergeCell ref="C12:C13"/>
    <mergeCell ref="B14:B15"/>
    <mergeCell ref="C14:C15"/>
    <mergeCell ref="B20:B21"/>
    <mergeCell ref="C20:C21"/>
    <mergeCell ref="C26:C27"/>
    <mergeCell ref="B28:B29"/>
    <mergeCell ref="C28:C29"/>
    <mergeCell ref="B22:B23"/>
    <mergeCell ref="C22:C23"/>
    <mergeCell ref="B24:B25"/>
    <mergeCell ref="C24:C25"/>
    <mergeCell ref="A3:C4"/>
    <mergeCell ref="B34:B35"/>
    <mergeCell ref="C34:C35"/>
    <mergeCell ref="B36:B37"/>
    <mergeCell ref="C36:C37"/>
    <mergeCell ref="B30:B31"/>
    <mergeCell ref="C30:C31"/>
    <mergeCell ref="B32:B33"/>
    <mergeCell ref="C32:C33"/>
    <mergeCell ref="B26:B27"/>
  </mergeCells>
  <phoneticPr fontId="2"/>
  <pageMargins left="0.66" right="0.65" top="1" bottom="1" header="0.51200000000000001" footer="0.51200000000000001"/>
  <pageSetup paperSize="9" scale="94" orientation="portrait" r:id="rId1"/>
  <headerFooter alignWithMargins="0"/>
  <colBreaks count="4" manualBreakCount="4">
    <brk id="12" max="1048575" man="1"/>
    <brk id="22" max="1048575" man="1"/>
    <brk id="32" max="1048575" man="1"/>
    <brk id="4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1" sqref="C1"/>
    </sheetView>
  </sheetViews>
  <sheetFormatPr defaultRowHeight="13.5"/>
  <cols>
    <col min="1" max="1" width="18.125" style="2" customWidth="1"/>
    <col min="2" max="2" width="14.625" style="2" customWidth="1"/>
    <col min="3" max="3" width="19.375" style="2" customWidth="1"/>
    <col min="4" max="4" width="7.625" style="2" customWidth="1"/>
    <col min="5" max="5" width="16.375" style="2" customWidth="1"/>
    <col min="6" max="6" width="10.625" style="2" customWidth="1"/>
    <col min="7" max="16384" width="9" style="2"/>
  </cols>
  <sheetData>
    <row r="1" spans="1:6" ht="18.75" customHeight="1" thickBot="1">
      <c r="A1" s="1" t="s">
        <v>191</v>
      </c>
      <c r="F1" s="137" t="s">
        <v>78</v>
      </c>
    </row>
    <row r="2" spans="1:6" ht="22.5" customHeight="1">
      <c r="A2" s="391" t="s">
        <v>42</v>
      </c>
      <c r="B2" s="382" t="s">
        <v>54</v>
      </c>
      <c r="C2" s="386" t="s">
        <v>58</v>
      </c>
      <c r="D2" s="390"/>
      <c r="E2" s="390"/>
      <c r="F2" s="390"/>
    </row>
    <row r="3" spans="1:6" ht="22.5" customHeight="1">
      <c r="A3" s="457"/>
      <c r="B3" s="383"/>
      <c r="C3" s="387" t="s">
        <v>56</v>
      </c>
      <c r="D3" s="457"/>
      <c r="E3" s="387" t="s">
        <v>57</v>
      </c>
      <c r="F3" s="459"/>
    </row>
    <row r="4" spans="1:6" ht="32.25" customHeight="1">
      <c r="A4" s="9"/>
      <c r="B4" s="219" t="s">
        <v>15</v>
      </c>
      <c r="C4" s="220">
        <f>SUM(C6:C7)</f>
        <v>137.89999999999998</v>
      </c>
      <c r="D4" s="6"/>
      <c r="E4" s="220">
        <f>SUM(E6:E7)</f>
        <v>482.77</v>
      </c>
      <c r="F4" s="6"/>
    </row>
    <row r="5" spans="1:6">
      <c r="A5" s="9"/>
      <c r="B5" s="260"/>
      <c r="C5" s="220"/>
      <c r="D5" s="6"/>
      <c r="E5" s="220"/>
      <c r="F5" s="6"/>
    </row>
    <row r="6" spans="1:6" ht="36.75" customHeight="1">
      <c r="A6" s="269">
        <v>34036</v>
      </c>
      <c r="B6" s="261" t="s">
        <v>18</v>
      </c>
      <c r="C6" s="220">
        <v>118.57</v>
      </c>
      <c r="D6" s="6"/>
      <c r="E6" s="220">
        <v>423.99</v>
      </c>
      <c r="F6" s="6"/>
    </row>
    <row r="7" spans="1:6" ht="36.75" customHeight="1" thickBot="1">
      <c r="A7" s="145"/>
      <c r="B7" s="262" t="s">
        <v>55</v>
      </c>
      <c r="C7" s="265">
        <v>19.329999999999998</v>
      </c>
      <c r="D7" s="18"/>
      <c r="E7" s="265">
        <v>58.78</v>
      </c>
      <c r="F7" s="18"/>
    </row>
    <row r="8" spans="1:6" ht="16.5" customHeight="1">
      <c r="A8" s="263" t="s">
        <v>59</v>
      </c>
      <c r="B8" s="264"/>
      <c r="C8" s="9"/>
    </row>
  </sheetData>
  <mergeCells count="5">
    <mergeCell ref="A2:A3"/>
    <mergeCell ref="B2:B3"/>
    <mergeCell ref="C3:D3"/>
    <mergeCell ref="C2:F2"/>
    <mergeCell ref="E3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view="pageBreakPreview" zoomScaleNormal="100" workbookViewId="0">
      <selection activeCell="C1" sqref="C1"/>
    </sheetView>
  </sheetViews>
  <sheetFormatPr defaultRowHeight="13.5"/>
  <cols>
    <col min="1" max="1" width="7.375" style="2" customWidth="1"/>
    <col min="2" max="2" width="5.5" style="2" hidden="1" customWidth="1"/>
    <col min="3" max="3" width="5.375" style="2" customWidth="1"/>
    <col min="4" max="5" width="12.75" style="2" customWidth="1"/>
    <col min="6" max="6" width="12.75" style="3" customWidth="1"/>
    <col min="7" max="9" width="11.875" style="2" customWidth="1"/>
    <col min="10" max="11" width="9.625" style="4" customWidth="1"/>
    <col min="12" max="12" width="9.625" style="2" customWidth="1"/>
    <col min="13" max="14" width="9.625" style="4" customWidth="1"/>
    <col min="15" max="18" width="9.625" style="2" customWidth="1"/>
    <col min="19" max="16384" width="9" style="2"/>
  </cols>
  <sheetData>
    <row r="1" spans="1:19" ht="19.5" customHeight="1" thickBot="1">
      <c r="A1" s="1" t="s">
        <v>183</v>
      </c>
      <c r="R1" s="5" t="s">
        <v>178</v>
      </c>
      <c r="S1" s="6"/>
    </row>
    <row r="2" spans="1:19" ht="15" customHeight="1">
      <c r="A2" s="399" t="s">
        <v>179</v>
      </c>
      <c r="B2" s="399"/>
      <c r="C2" s="400"/>
      <c r="D2" s="382" t="s">
        <v>6</v>
      </c>
      <c r="E2" s="382" t="s">
        <v>7</v>
      </c>
      <c r="F2" s="384" t="s">
        <v>8</v>
      </c>
      <c r="G2" s="382" t="s">
        <v>10</v>
      </c>
      <c r="H2" s="382"/>
      <c r="I2" s="386"/>
      <c r="J2" s="390" t="s">
        <v>115</v>
      </c>
      <c r="K2" s="390"/>
      <c r="L2" s="391"/>
      <c r="M2" s="382" t="s">
        <v>181</v>
      </c>
      <c r="N2" s="382"/>
      <c r="O2" s="382"/>
      <c r="P2" s="382" t="s">
        <v>12</v>
      </c>
      <c r="Q2" s="382"/>
      <c r="R2" s="386"/>
      <c r="S2" s="9"/>
    </row>
    <row r="3" spans="1:19" ht="15" customHeight="1">
      <c r="A3" s="401"/>
      <c r="B3" s="401"/>
      <c r="C3" s="402"/>
      <c r="D3" s="383"/>
      <c r="E3" s="383"/>
      <c r="F3" s="385"/>
      <c r="G3" s="11" t="s">
        <v>9</v>
      </c>
      <c r="H3" s="11" t="s">
        <v>7</v>
      </c>
      <c r="I3" s="12" t="s">
        <v>8</v>
      </c>
      <c r="J3" s="13" t="s">
        <v>9</v>
      </c>
      <c r="K3" s="14" t="s">
        <v>7</v>
      </c>
      <c r="L3" s="11" t="s">
        <v>8</v>
      </c>
      <c r="M3" s="14" t="s">
        <v>9</v>
      </c>
      <c r="N3" s="14" t="s">
        <v>7</v>
      </c>
      <c r="O3" s="11" t="s">
        <v>8</v>
      </c>
      <c r="P3" s="11" t="s">
        <v>9</v>
      </c>
      <c r="Q3" s="11" t="s">
        <v>7</v>
      </c>
      <c r="R3" s="12" t="s">
        <v>8</v>
      </c>
    </row>
    <row r="4" spans="1:19" ht="26.25" customHeight="1">
      <c r="A4" s="392" t="s">
        <v>75</v>
      </c>
      <c r="B4" s="393"/>
      <c r="C4" s="394"/>
      <c r="D4" s="291">
        <f>SUM(D15:D18)</f>
        <v>2073.8000000000002</v>
      </c>
      <c r="E4" s="292">
        <f>SUM(E15:E18)</f>
        <v>1440.3000000000002</v>
      </c>
      <c r="F4" s="280">
        <f>E4/D4*100</f>
        <v>69.452213328189799</v>
      </c>
      <c r="G4" s="279">
        <f>SUM(G15:G18)</f>
        <v>49</v>
      </c>
      <c r="H4" s="279">
        <f>SUM(H15:H18)</f>
        <v>49</v>
      </c>
      <c r="I4" s="280">
        <f>H4/G4*100</f>
        <v>100</v>
      </c>
      <c r="J4" s="281">
        <f>SUM(J15:J18)</f>
        <v>65.8</v>
      </c>
      <c r="K4" s="281">
        <f>SUM(K15:K18)</f>
        <v>65.8</v>
      </c>
      <c r="L4" s="280">
        <f>K4/J4*100</f>
        <v>100</v>
      </c>
      <c r="M4" s="282">
        <f>SUM(M15:M18)</f>
        <v>129.69999999999999</v>
      </c>
      <c r="N4" s="282">
        <f>SUM(N15:N18)</f>
        <v>129.6</v>
      </c>
      <c r="O4" s="280">
        <f>N4/M4*100</f>
        <v>99.922898997686971</v>
      </c>
      <c r="P4" s="279">
        <f>SUM(P15:P18)</f>
        <v>1829.3000000000002</v>
      </c>
      <c r="Q4" s="279">
        <f>SUM(Q15:Q18)</f>
        <v>1195.9000000000001</v>
      </c>
      <c r="R4" s="280">
        <f>Q4/P4*100</f>
        <v>65.374733504619257</v>
      </c>
    </row>
    <row r="5" spans="1:19" ht="26.25" customHeight="1">
      <c r="A5" s="395">
        <v>14</v>
      </c>
      <c r="B5" s="396"/>
      <c r="C5" s="397"/>
      <c r="D5" s="293">
        <f>SUM(D19:D22)</f>
        <v>2080.5</v>
      </c>
      <c r="E5" s="294">
        <f>SUM(E19:E22)</f>
        <v>1464.8000000000002</v>
      </c>
      <c r="F5" s="284">
        <f>E5/D5*100</f>
        <v>70.406152367219434</v>
      </c>
      <c r="G5" s="283">
        <f>SUM(G19:G22)</f>
        <v>49</v>
      </c>
      <c r="H5" s="283">
        <f>SUM(H19:H22)</f>
        <v>49</v>
      </c>
      <c r="I5" s="284">
        <f>H5/G5*100</f>
        <v>100</v>
      </c>
      <c r="J5" s="285">
        <f>SUM(J19:J22)</f>
        <v>64.400000000000006</v>
      </c>
      <c r="K5" s="285">
        <f>SUM(K19:K22)</f>
        <v>64.400000000000006</v>
      </c>
      <c r="L5" s="284">
        <f>K5/J5*100</f>
        <v>100</v>
      </c>
      <c r="M5" s="286">
        <f>SUM(M19:M22)</f>
        <v>131.1</v>
      </c>
      <c r="N5" s="286">
        <f>SUM(N19:N22)</f>
        <v>131.1</v>
      </c>
      <c r="O5" s="284">
        <f>N5/M5*100</f>
        <v>100</v>
      </c>
      <c r="P5" s="283">
        <f>SUM(P19:P22)</f>
        <v>1836</v>
      </c>
      <c r="Q5" s="283">
        <f>SUM(Q19:Q22)</f>
        <v>1220.3000000000002</v>
      </c>
      <c r="R5" s="284">
        <f>Q5/P5*100</f>
        <v>66.465141612200441</v>
      </c>
    </row>
    <row r="6" spans="1:19" ht="26.25" customHeight="1">
      <c r="A6" s="395">
        <v>15</v>
      </c>
      <c r="B6" s="396"/>
      <c r="C6" s="397"/>
      <c r="D6" s="293">
        <f>SUM(D23:D26)</f>
        <v>2081.5699999999997</v>
      </c>
      <c r="E6" s="294">
        <f>SUM(E23:E26)</f>
        <v>1477.77</v>
      </c>
      <c r="F6" s="284">
        <f>E6/D6*100</f>
        <v>70.993048516264182</v>
      </c>
      <c r="G6" s="283">
        <f>SUM(G23:G26)</f>
        <v>46.269999999999996</v>
      </c>
      <c r="H6" s="283">
        <f>SUM(H23:H26)</f>
        <v>46.269999999999996</v>
      </c>
      <c r="I6" s="284">
        <f>H6/G6*100</f>
        <v>100</v>
      </c>
      <c r="J6" s="285">
        <f>SUM(J23:J26)</f>
        <v>65.900000000000006</v>
      </c>
      <c r="K6" s="285">
        <f>SUM(K23:K26)</f>
        <v>65.900000000000006</v>
      </c>
      <c r="L6" s="284">
        <f>K6/J6*100</f>
        <v>100</v>
      </c>
      <c r="M6" s="286">
        <f>SUM(M23:M26)</f>
        <v>128.6</v>
      </c>
      <c r="N6" s="286">
        <f>SUM(N23:N26)</f>
        <v>128.6</v>
      </c>
      <c r="O6" s="284">
        <f>N6/M6*100</f>
        <v>100</v>
      </c>
      <c r="P6" s="283">
        <f>SUM(P23:P26)</f>
        <v>1840.8000000000002</v>
      </c>
      <c r="Q6" s="283">
        <f>SUM(Q23:Q26)</f>
        <v>1237</v>
      </c>
      <c r="R6" s="284">
        <f>Q6/P6*100</f>
        <v>67.199043893959143</v>
      </c>
    </row>
    <row r="7" spans="1:19" ht="26.25" customHeight="1">
      <c r="A7" s="395">
        <v>16</v>
      </c>
      <c r="B7" s="396"/>
      <c r="C7" s="397"/>
      <c r="D7" s="293">
        <f>SUM(D27:D30)</f>
        <v>2100.1</v>
      </c>
      <c r="E7" s="294">
        <f>SUM(E27:E30)</f>
        <v>1515.8000000000002</v>
      </c>
      <c r="F7" s="284">
        <f>E7/D7*100</f>
        <v>72.177515356411618</v>
      </c>
      <c r="G7" s="283">
        <f>SUM(G27:G30)</f>
        <v>47.199999999999996</v>
      </c>
      <c r="H7" s="283">
        <f>SUM(H27:H30)</f>
        <v>47.199999999999996</v>
      </c>
      <c r="I7" s="284">
        <f>H7/G7*100</f>
        <v>100</v>
      </c>
      <c r="J7" s="285">
        <f>SUM(J27:J30)</f>
        <v>65.900000000000006</v>
      </c>
      <c r="K7" s="285">
        <f>SUM(K27:K30)</f>
        <v>65.900000000000006</v>
      </c>
      <c r="L7" s="284">
        <f>K7/J7*100</f>
        <v>100</v>
      </c>
      <c r="M7" s="286">
        <f>SUM(M27:M30)</f>
        <v>128.69999999999999</v>
      </c>
      <c r="N7" s="286">
        <f>SUM(N27:N30)</f>
        <v>128.69999999999999</v>
      </c>
      <c r="O7" s="284">
        <f>N7/M7*100</f>
        <v>100</v>
      </c>
      <c r="P7" s="283">
        <f>SUM(P27:P30)</f>
        <v>1858.3000000000002</v>
      </c>
      <c r="Q7" s="283">
        <f>SUM(Q27:Q30)</f>
        <v>1274</v>
      </c>
      <c r="R7" s="284">
        <f>Q7/P7*100</f>
        <v>68.557283538718167</v>
      </c>
    </row>
    <row r="8" spans="1:19" ht="26.25" customHeight="1" thickBot="1">
      <c r="A8" s="403">
        <v>17</v>
      </c>
      <c r="B8" s="404"/>
      <c r="C8" s="405"/>
      <c r="D8" s="295">
        <f>D31</f>
        <v>2105.6999999999998</v>
      </c>
      <c r="E8" s="296">
        <f>E31</f>
        <v>1526.7</v>
      </c>
      <c r="F8" s="288">
        <f>E8/D8*100</f>
        <v>72.503205584841155</v>
      </c>
      <c r="G8" s="287">
        <f>SUM(G31:G31)</f>
        <v>47.3</v>
      </c>
      <c r="H8" s="287">
        <f>SUM(H31:H31)</f>
        <v>47.3</v>
      </c>
      <c r="I8" s="288">
        <f>H8/G8*100</f>
        <v>100</v>
      </c>
      <c r="J8" s="289">
        <f>J31</f>
        <v>65.2</v>
      </c>
      <c r="K8" s="289">
        <f>K31</f>
        <v>65.2</v>
      </c>
      <c r="L8" s="288">
        <f>K8/J8*100</f>
        <v>100</v>
      </c>
      <c r="M8" s="290">
        <f>SUM(M31:M31)</f>
        <v>128.69999999999999</v>
      </c>
      <c r="N8" s="290">
        <f>SUM(N31:N31)</f>
        <v>128.69999999999999</v>
      </c>
      <c r="O8" s="288">
        <f>N8/M8*100</f>
        <v>100</v>
      </c>
      <c r="P8" s="287">
        <f>SUM(P31:P31)</f>
        <v>1864.5</v>
      </c>
      <c r="Q8" s="287">
        <f>SUM(Q31:Q31)</f>
        <v>1285.5</v>
      </c>
      <c r="R8" s="288">
        <f>Q8/P8*100</f>
        <v>68.946098149637976</v>
      </c>
    </row>
    <row r="9" spans="1:19">
      <c r="A9" s="19" t="s">
        <v>177</v>
      </c>
    </row>
    <row r="10" spans="1:19">
      <c r="A10" s="20"/>
    </row>
    <row r="11" spans="1:19">
      <c r="A11" s="20"/>
    </row>
    <row r="12" spans="1:19" ht="14.25" thickBot="1">
      <c r="A12" s="1" t="s">
        <v>116</v>
      </c>
      <c r="R12" s="5" t="s">
        <v>114</v>
      </c>
      <c r="S12" s="6"/>
    </row>
    <row r="13" spans="1:19" ht="15" customHeight="1">
      <c r="A13" s="406" t="s">
        <v>0</v>
      </c>
      <c r="B13" s="399"/>
      <c r="C13" s="400"/>
      <c r="D13" s="386" t="s">
        <v>6</v>
      </c>
      <c r="E13" s="382" t="s">
        <v>7</v>
      </c>
      <c r="F13" s="384" t="s">
        <v>8</v>
      </c>
      <c r="G13" s="382" t="s">
        <v>10</v>
      </c>
      <c r="H13" s="382"/>
      <c r="I13" s="382"/>
      <c r="J13" s="386" t="s">
        <v>115</v>
      </c>
      <c r="K13" s="390"/>
      <c r="L13" s="391"/>
      <c r="M13" s="382" t="s">
        <v>181</v>
      </c>
      <c r="N13" s="382"/>
      <c r="O13" s="382"/>
      <c r="P13" s="382" t="s">
        <v>12</v>
      </c>
      <c r="Q13" s="382"/>
      <c r="R13" s="388"/>
      <c r="S13" s="9"/>
    </row>
    <row r="14" spans="1:19" ht="15" customHeight="1">
      <c r="A14" s="407"/>
      <c r="B14" s="401"/>
      <c r="C14" s="402"/>
      <c r="D14" s="387"/>
      <c r="E14" s="383"/>
      <c r="F14" s="385"/>
      <c r="G14" s="11" t="s">
        <v>9</v>
      </c>
      <c r="H14" s="11" t="s">
        <v>7</v>
      </c>
      <c r="I14" s="11" t="s">
        <v>8</v>
      </c>
      <c r="J14" s="14" t="s">
        <v>9</v>
      </c>
      <c r="K14" s="14" t="s">
        <v>7</v>
      </c>
      <c r="L14" s="11" t="s">
        <v>8</v>
      </c>
      <c r="M14" s="14" t="s">
        <v>9</v>
      </c>
      <c r="N14" s="14" t="s">
        <v>7</v>
      </c>
      <c r="O14" s="11" t="s">
        <v>8</v>
      </c>
      <c r="P14" s="11" t="s">
        <v>9</v>
      </c>
      <c r="Q14" s="11" t="s">
        <v>7</v>
      </c>
      <c r="R14" s="21" t="s">
        <v>8</v>
      </c>
    </row>
    <row r="15" spans="1:19" ht="15" customHeight="1">
      <c r="A15" s="381" t="s">
        <v>80</v>
      </c>
      <c r="B15" s="22" t="s">
        <v>2</v>
      </c>
      <c r="C15" s="23" t="s">
        <v>18</v>
      </c>
      <c r="D15" s="297">
        <f>SUM(G15,J15,M15,P15)</f>
        <v>1160.3999999999999</v>
      </c>
      <c r="E15" s="298">
        <f>SUM(H15,K15,N15,Q15)</f>
        <v>761.8</v>
      </c>
      <c r="F15" s="299">
        <f>E15/D15</f>
        <v>0.65649775939331267</v>
      </c>
      <c r="G15" s="24">
        <v>35.6</v>
      </c>
      <c r="H15" s="24">
        <v>35.6</v>
      </c>
      <c r="I15" s="25">
        <f t="shared" ref="I15:I26" si="0">H15/G15*100</f>
        <v>100</v>
      </c>
      <c r="J15" s="26">
        <v>32.1</v>
      </c>
      <c r="K15" s="26">
        <v>32.1</v>
      </c>
      <c r="L15" s="25">
        <f t="shared" ref="L15:L31" si="1">K15/J15*100</f>
        <v>100</v>
      </c>
      <c r="M15" s="27">
        <v>50.4</v>
      </c>
      <c r="N15" s="27">
        <v>50.3</v>
      </c>
      <c r="O15" s="25">
        <f t="shared" ref="O15:O26" si="2">N15/M15*100</f>
        <v>99.801587301587304</v>
      </c>
      <c r="P15" s="28">
        <v>1042.3</v>
      </c>
      <c r="Q15" s="29">
        <v>643.79999999999995</v>
      </c>
      <c r="R15" s="30">
        <f t="shared" ref="R15:R26" si="3">Q15/P15*100</f>
        <v>61.767245514727044</v>
      </c>
    </row>
    <row r="16" spans="1:19" ht="15" customHeight="1">
      <c r="A16" s="381"/>
      <c r="B16" s="22" t="s">
        <v>3</v>
      </c>
      <c r="C16" s="31" t="s">
        <v>117</v>
      </c>
      <c r="D16" s="300">
        <f t="shared" ref="D16:E31" si="4">SUM(G16,J16,M16,P16)</f>
        <v>360.6</v>
      </c>
      <c r="E16" s="301">
        <f t="shared" si="4"/>
        <v>215.2</v>
      </c>
      <c r="F16" s="302">
        <f t="shared" ref="F16:F26" si="5">E16/D16</f>
        <v>0.59678313921242365</v>
      </c>
      <c r="G16" s="32">
        <v>3.6</v>
      </c>
      <c r="H16" s="32">
        <v>3.6</v>
      </c>
      <c r="I16" s="33">
        <f t="shared" si="0"/>
        <v>100</v>
      </c>
      <c r="J16" s="34">
        <v>27.4</v>
      </c>
      <c r="K16" s="34">
        <v>27.4</v>
      </c>
      <c r="L16" s="33">
        <f t="shared" si="1"/>
        <v>100</v>
      </c>
      <c r="M16" s="35">
        <v>9</v>
      </c>
      <c r="N16" s="35">
        <v>9</v>
      </c>
      <c r="O16" s="33">
        <f t="shared" si="2"/>
        <v>100</v>
      </c>
      <c r="P16" s="36">
        <v>320.60000000000002</v>
      </c>
      <c r="Q16" s="37">
        <v>175.2</v>
      </c>
      <c r="R16" s="38">
        <f t="shared" si="3"/>
        <v>54.647535870243289</v>
      </c>
    </row>
    <row r="17" spans="1:18" ht="15" customHeight="1">
      <c r="A17" s="381"/>
      <c r="B17" s="22" t="s">
        <v>4</v>
      </c>
      <c r="C17" s="31" t="s">
        <v>169</v>
      </c>
      <c r="D17" s="300">
        <f t="shared" si="4"/>
        <v>177.29999999999998</v>
      </c>
      <c r="E17" s="301">
        <f t="shared" si="4"/>
        <v>138.4</v>
      </c>
      <c r="F17" s="302">
        <f t="shared" si="5"/>
        <v>0.78059785673998883</v>
      </c>
      <c r="G17" s="32">
        <v>3.3</v>
      </c>
      <c r="H17" s="32">
        <v>3.3</v>
      </c>
      <c r="I17" s="33">
        <f t="shared" si="0"/>
        <v>100</v>
      </c>
      <c r="J17" s="34">
        <v>6.3</v>
      </c>
      <c r="K17" s="34">
        <v>6.3</v>
      </c>
      <c r="L17" s="33">
        <f t="shared" si="1"/>
        <v>100</v>
      </c>
      <c r="M17" s="35">
        <v>9.5</v>
      </c>
      <c r="N17" s="35">
        <v>9.5</v>
      </c>
      <c r="O17" s="33">
        <f t="shared" si="2"/>
        <v>100</v>
      </c>
      <c r="P17" s="36">
        <v>158.19999999999999</v>
      </c>
      <c r="Q17" s="37">
        <v>119.3</v>
      </c>
      <c r="R17" s="38">
        <f t="shared" si="3"/>
        <v>75.410872313527193</v>
      </c>
    </row>
    <row r="18" spans="1:18" ht="15" customHeight="1">
      <c r="A18" s="389"/>
      <c r="B18" s="39" t="s">
        <v>5</v>
      </c>
      <c r="C18" s="40" t="s">
        <v>21</v>
      </c>
      <c r="D18" s="303">
        <f t="shared" si="4"/>
        <v>375.5</v>
      </c>
      <c r="E18" s="304">
        <f t="shared" si="4"/>
        <v>324.90000000000003</v>
      </c>
      <c r="F18" s="305">
        <f t="shared" si="5"/>
        <v>0.86524633821571251</v>
      </c>
      <c r="G18" s="41">
        <v>6.5</v>
      </c>
      <c r="H18" s="41">
        <v>6.5</v>
      </c>
      <c r="I18" s="42">
        <f t="shared" si="0"/>
        <v>100</v>
      </c>
      <c r="J18" s="43">
        <v>0</v>
      </c>
      <c r="K18" s="43">
        <v>0</v>
      </c>
      <c r="L18" s="42" t="e">
        <f t="shared" si="1"/>
        <v>#DIV/0!</v>
      </c>
      <c r="M18" s="44">
        <v>60.8</v>
      </c>
      <c r="N18" s="44">
        <v>60.8</v>
      </c>
      <c r="O18" s="42">
        <f t="shared" si="2"/>
        <v>100</v>
      </c>
      <c r="P18" s="45">
        <v>308.2</v>
      </c>
      <c r="Q18" s="46">
        <v>257.60000000000002</v>
      </c>
      <c r="R18" s="47">
        <f t="shared" si="3"/>
        <v>83.582089552238813</v>
      </c>
    </row>
    <row r="19" spans="1:18" ht="15" customHeight="1">
      <c r="A19" s="381">
        <v>14</v>
      </c>
      <c r="B19" s="22" t="s">
        <v>2</v>
      </c>
      <c r="C19" s="23" t="s">
        <v>18</v>
      </c>
      <c r="D19" s="297">
        <f t="shared" si="4"/>
        <v>1166.0999999999999</v>
      </c>
      <c r="E19" s="298">
        <f t="shared" si="4"/>
        <v>781.30000000000007</v>
      </c>
      <c r="F19" s="299">
        <f t="shared" si="5"/>
        <v>0.67001114827201791</v>
      </c>
      <c r="G19" s="24">
        <v>35.6</v>
      </c>
      <c r="H19" s="24">
        <v>35.6</v>
      </c>
      <c r="I19" s="25">
        <f t="shared" si="0"/>
        <v>100</v>
      </c>
      <c r="J19" s="26">
        <v>31.5</v>
      </c>
      <c r="K19" s="26">
        <v>31.5</v>
      </c>
      <c r="L19" s="48">
        <f t="shared" si="1"/>
        <v>100</v>
      </c>
      <c r="M19" s="27">
        <v>52</v>
      </c>
      <c r="N19" s="27">
        <v>52</v>
      </c>
      <c r="O19" s="25">
        <f t="shared" si="2"/>
        <v>100</v>
      </c>
      <c r="P19" s="28">
        <v>1047</v>
      </c>
      <c r="Q19" s="29">
        <v>662.2</v>
      </c>
      <c r="R19" s="30">
        <f t="shared" si="3"/>
        <v>63.247373447946522</v>
      </c>
    </row>
    <row r="20" spans="1:18" ht="15" customHeight="1">
      <c r="A20" s="381"/>
      <c r="B20" s="22" t="s">
        <v>3</v>
      </c>
      <c r="C20" s="31" t="s">
        <v>117</v>
      </c>
      <c r="D20" s="300">
        <f t="shared" si="4"/>
        <v>360.7</v>
      </c>
      <c r="E20" s="301">
        <f t="shared" si="4"/>
        <v>216.8</v>
      </c>
      <c r="F20" s="302">
        <f t="shared" si="5"/>
        <v>0.60105350706958693</v>
      </c>
      <c r="G20" s="32">
        <v>3.6</v>
      </c>
      <c r="H20" s="32">
        <v>3.6</v>
      </c>
      <c r="I20" s="33">
        <f t="shared" si="0"/>
        <v>100</v>
      </c>
      <c r="J20" s="34">
        <v>27.4</v>
      </c>
      <c r="K20" s="34">
        <v>27.4</v>
      </c>
      <c r="L20" s="33">
        <f t="shared" si="1"/>
        <v>100</v>
      </c>
      <c r="M20" s="35">
        <v>8.8000000000000007</v>
      </c>
      <c r="N20" s="35">
        <v>8.8000000000000007</v>
      </c>
      <c r="O20" s="33">
        <f t="shared" si="2"/>
        <v>100</v>
      </c>
      <c r="P20" s="36">
        <v>320.89999999999998</v>
      </c>
      <c r="Q20" s="37">
        <v>177</v>
      </c>
      <c r="R20" s="38">
        <f t="shared" si="3"/>
        <v>55.15736989716423</v>
      </c>
    </row>
    <row r="21" spans="1:18" ht="15" customHeight="1">
      <c r="A21" s="381"/>
      <c r="B21" s="22" t="s">
        <v>4</v>
      </c>
      <c r="C21" s="31" t="s">
        <v>169</v>
      </c>
      <c r="D21" s="300">
        <f t="shared" si="4"/>
        <v>178.3</v>
      </c>
      <c r="E21" s="301">
        <f t="shared" si="4"/>
        <v>141.80000000000001</v>
      </c>
      <c r="F21" s="302">
        <f t="shared" si="5"/>
        <v>0.79528883903533376</v>
      </c>
      <c r="G21" s="32">
        <v>3.3</v>
      </c>
      <c r="H21" s="32">
        <v>3.3</v>
      </c>
      <c r="I21" s="33">
        <f t="shared" si="0"/>
        <v>100</v>
      </c>
      <c r="J21" s="34">
        <v>5.5</v>
      </c>
      <c r="K21" s="34">
        <v>5.5</v>
      </c>
      <c r="L21" s="33">
        <f t="shared" si="1"/>
        <v>100</v>
      </c>
      <c r="M21" s="35">
        <v>9.5</v>
      </c>
      <c r="N21" s="35">
        <v>9.5</v>
      </c>
      <c r="O21" s="33">
        <f t="shared" si="2"/>
        <v>100</v>
      </c>
      <c r="P21" s="36">
        <v>160</v>
      </c>
      <c r="Q21" s="37">
        <v>123.5</v>
      </c>
      <c r="R21" s="38">
        <f t="shared" si="3"/>
        <v>77.1875</v>
      </c>
    </row>
    <row r="22" spans="1:18" ht="15" customHeight="1">
      <c r="A22" s="381"/>
      <c r="B22" s="22" t="s">
        <v>5</v>
      </c>
      <c r="C22" s="40" t="s">
        <v>21</v>
      </c>
      <c r="D22" s="303">
        <f t="shared" si="4"/>
        <v>375.40000000000003</v>
      </c>
      <c r="E22" s="304">
        <f t="shared" si="4"/>
        <v>324.90000000000003</v>
      </c>
      <c r="F22" s="305">
        <f t="shared" si="5"/>
        <v>0.86547682472029841</v>
      </c>
      <c r="G22" s="41">
        <v>6.5</v>
      </c>
      <c r="H22" s="41">
        <v>6.5</v>
      </c>
      <c r="I22" s="42">
        <f t="shared" si="0"/>
        <v>100</v>
      </c>
      <c r="J22" s="43">
        <v>0</v>
      </c>
      <c r="K22" s="43">
        <v>0</v>
      </c>
      <c r="L22" s="42" t="e">
        <f t="shared" si="1"/>
        <v>#DIV/0!</v>
      </c>
      <c r="M22" s="44">
        <v>60.8</v>
      </c>
      <c r="N22" s="44">
        <v>60.8</v>
      </c>
      <c r="O22" s="42">
        <f t="shared" si="2"/>
        <v>100</v>
      </c>
      <c r="P22" s="45">
        <v>308.10000000000002</v>
      </c>
      <c r="Q22" s="46">
        <v>257.60000000000002</v>
      </c>
      <c r="R22" s="47">
        <f t="shared" si="3"/>
        <v>83.609217786432978</v>
      </c>
    </row>
    <row r="23" spans="1:18" ht="15" customHeight="1">
      <c r="A23" s="398">
        <v>15</v>
      </c>
      <c r="B23" s="50" t="s">
        <v>2</v>
      </c>
      <c r="C23" s="23" t="s">
        <v>18</v>
      </c>
      <c r="D23" s="297">
        <f t="shared" si="4"/>
        <v>1165.7</v>
      </c>
      <c r="E23" s="298">
        <f t="shared" si="4"/>
        <v>792.4</v>
      </c>
      <c r="F23" s="306">
        <f t="shared" si="5"/>
        <v>0.67976323239255376</v>
      </c>
      <c r="G23" s="24">
        <v>32.799999999999997</v>
      </c>
      <c r="H23" s="24">
        <v>32.799999999999997</v>
      </c>
      <c r="I23" s="25">
        <f t="shared" si="0"/>
        <v>100</v>
      </c>
      <c r="J23" s="26">
        <v>32</v>
      </c>
      <c r="K23" s="26">
        <v>32</v>
      </c>
      <c r="L23" s="48">
        <f t="shared" si="1"/>
        <v>100</v>
      </c>
      <c r="M23" s="27">
        <v>49.5</v>
      </c>
      <c r="N23" s="27">
        <v>49.5</v>
      </c>
      <c r="O23" s="25">
        <f t="shared" si="2"/>
        <v>100</v>
      </c>
      <c r="P23" s="28">
        <v>1051.4000000000001</v>
      </c>
      <c r="Q23" s="29">
        <v>678.1</v>
      </c>
      <c r="R23" s="30">
        <f t="shared" si="3"/>
        <v>64.494959102149508</v>
      </c>
    </row>
    <row r="24" spans="1:18" ht="15" customHeight="1">
      <c r="A24" s="381"/>
      <c r="B24" s="22" t="s">
        <v>3</v>
      </c>
      <c r="C24" s="31" t="s">
        <v>117</v>
      </c>
      <c r="D24" s="300">
        <f t="shared" si="4"/>
        <v>361.935</v>
      </c>
      <c r="E24" s="301">
        <f t="shared" si="4"/>
        <v>218.33499999999998</v>
      </c>
      <c r="F24" s="302">
        <f t="shared" si="5"/>
        <v>0.60324367635072584</v>
      </c>
      <c r="G24" s="51">
        <v>3.6349999999999998</v>
      </c>
      <c r="H24" s="51">
        <v>3.6349999999999998</v>
      </c>
      <c r="I24" s="33">
        <f t="shared" si="0"/>
        <v>100</v>
      </c>
      <c r="J24" s="34">
        <v>28.4</v>
      </c>
      <c r="K24" s="34">
        <v>28.4</v>
      </c>
      <c r="L24" s="33">
        <f t="shared" si="1"/>
        <v>100</v>
      </c>
      <c r="M24" s="35">
        <v>8.8000000000000007</v>
      </c>
      <c r="N24" s="35">
        <v>8.8000000000000007</v>
      </c>
      <c r="O24" s="33">
        <f t="shared" si="2"/>
        <v>100</v>
      </c>
      <c r="P24" s="36">
        <v>321.10000000000002</v>
      </c>
      <c r="Q24" s="37">
        <v>177.5</v>
      </c>
      <c r="R24" s="38">
        <f t="shared" si="3"/>
        <v>55.278729367798185</v>
      </c>
    </row>
    <row r="25" spans="1:18" ht="15" customHeight="1">
      <c r="A25" s="381"/>
      <c r="B25" s="22" t="s">
        <v>4</v>
      </c>
      <c r="C25" s="31" t="s">
        <v>169</v>
      </c>
      <c r="D25" s="300">
        <f t="shared" si="4"/>
        <v>178.52199999999999</v>
      </c>
      <c r="E25" s="301">
        <f t="shared" si="4"/>
        <v>142.22200000000001</v>
      </c>
      <c r="F25" s="302">
        <f t="shared" si="5"/>
        <v>0.79666371651673196</v>
      </c>
      <c r="G25" s="51">
        <v>3.3220000000000001</v>
      </c>
      <c r="H25" s="51">
        <v>3.3220000000000001</v>
      </c>
      <c r="I25" s="33">
        <f t="shared" si="0"/>
        <v>100</v>
      </c>
      <c r="J25" s="34">
        <v>5.5</v>
      </c>
      <c r="K25" s="34">
        <v>5.5</v>
      </c>
      <c r="L25" s="33">
        <f t="shared" si="1"/>
        <v>100</v>
      </c>
      <c r="M25" s="35">
        <v>9.5</v>
      </c>
      <c r="N25" s="35">
        <v>9.5</v>
      </c>
      <c r="O25" s="33">
        <f t="shared" si="2"/>
        <v>100</v>
      </c>
      <c r="P25" s="36">
        <v>160.19999999999999</v>
      </c>
      <c r="Q25" s="37">
        <v>123.9</v>
      </c>
      <c r="R25" s="38">
        <f t="shared" si="3"/>
        <v>77.340823970037462</v>
      </c>
    </row>
    <row r="26" spans="1:18" ht="15" customHeight="1">
      <c r="A26" s="389"/>
      <c r="B26" s="39" t="s">
        <v>5</v>
      </c>
      <c r="C26" s="40" t="s">
        <v>21</v>
      </c>
      <c r="D26" s="303">
        <f t="shared" si="4"/>
        <v>375.41300000000001</v>
      </c>
      <c r="E26" s="304">
        <f t="shared" si="4"/>
        <v>324.81299999999999</v>
      </c>
      <c r="F26" s="307">
        <f t="shared" si="5"/>
        <v>0.86521510975911853</v>
      </c>
      <c r="G26" s="52">
        <v>6.5129999999999999</v>
      </c>
      <c r="H26" s="52">
        <v>6.5129999999999999</v>
      </c>
      <c r="I26" s="42">
        <f t="shared" si="0"/>
        <v>100</v>
      </c>
      <c r="J26" s="43">
        <v>0</v>
      </c>
      <c r="K26" s="43">
        <v>0</v>
      </c>
      <c r="L26" s="42" t="e">
        <f t="shared" si="1"/>
        <v>#DIV/0!</v>
      </c>
      <c r="M26" s="44">
        <v>60.8</v>
      </c>
      <c r="N26" s="44">
        <v>60.8</v>
      </c>
      <c r="O26" s="42">
        <f t="shared" si="2"/>
        <v>100</v>
      </c>
      <c r="P26" s="45">
        <v>308.10000000000002</v>
      </c>
      <c r="Q26" s="46">
        <v>257.5</v>
      </c>
      <c r="R26" s="47">
        <f t="shared" si="3"/>
        <v>83.576760791950662</v>
      </c>
    </row>
    <row r="27" spans="1:18" ht="15" customHeight="1">
      <c r="A27" s="381">
        <v>16</v>
      </c>
      <c r="B27" s="22" t="s">
        <v>2</v>
      </c>
      <c r="C27" s="23" t="s">
        <v>18</v>
      </c>
      <c r="D27" s="297">
        <f t="shared" si="4"/>
        <v>1184.5999999999999</v>
      </c>
      <c r="E27" s="298">
        <f t="shared" si="4"/>
        <v>828.3</v>
      </c>
      <c r="F27" s="306">
        <f>E27/D27</f>
        <v>0.69922336653722772</v>
      </c>
      <c r="G27" s="24">
        <v>33.799999999999997</v>
      </c>
      <c r="H27" s="24">
        <v>33.799999999999997</v>
      </c>
      <c r="I27" s="53">
        <f>H27/G27</f>
        <v>1</v>
      </c>
      <c r="J27" s="26">
        <v>32</v>
      </c>
      <c r="K27" s="26">
        <v>32</v>
      </c>
      <c r="L27" s="48">
        <f t="shared" si="1"/>
        <v>100</v>
      </c>
      <c r="M27" s="27">
        <v>49.5</v>
      </c>
      <c r="N27" s="27">
        <v>49.5</v>
      </c>
      <c r="O27" s="53">
        <f>N27/M27</f>
        <v>1</v>
      </c>
      <c r="P27" s="29">
        <v>1069.3</v>
      </c>
      <c r="Q27" s="29">
        <v>713</v>
      </c>
      <c r="R27" s="30">
        <f>Q27/P27*100</f>
        <v>66.679135883288126</v>
      </c>
    </row>
    <row r="28" spans="1:18" ht="15" customHeight="1">
      <c r="A28" s="381"/>
      <c r="B28" s="22" t="s">
        <v>3</v>
      </c>
      <c r="C28" s="31" t="s">
        <v>117</v>
      </c>
      <c r="D28" s="300">
        <f t="shared" si="4"/>
        <v>361.59999999999997</v>
      </c>
      <c r="E28" s="301">
        <f t="shared" si="4"/>
        <v>218.4</v>
      </c>
      <c r="F28" s="302">
        <f>E28/D28</f>
        <v>0.60398230088495586</v>
      </c>
      <c r="G28" s="32">
        <v>3.6</v>
      </c>
      <c r="H28" s="32">
        <v>3.6</v>
      </c>
      <c r="I28" s="54">
        <f>H28/G28</f>
        <v>1</v>
      </c>
      <c r="J28" s="34">
        <v>28.4</v>
      </c>
      <c r="K28" s="34">
        <v>28.4</v>
      </c>
      <c r="L28" s="33">
        <f t="shared" si="1"/>
        <v>100</v>
      </c>
      <c r="M28" s="35">
        <v>8.9</v>
      </c>
      <c r="N28" s="35">
        <v>8.9</v>
      </c>
      <c r="O28" s="54">
        <f>N28/M28</f>
        <v>1</v>
      </c>
      <c r="P28" s="37">
        <v>320.7</v>
      </c>
      <c r="Q28" s="37">
        <v>177.5</v>
      </c>
      <c r="R28" s="38">
        <f>Q28/P28*100</f>
        <v>55.34767695665731</v>
      </c>
    </row>
    <row r="29" spans="1:18" ht="15" customHeight="1">
      <c r="A29" s="381"/>
      <c r="B29" s="22" t="s">
        <v>4</v>
      </c>
      <c r="C29" s="31" t="s">
        <v>169</v>
      </c>
      <c r="D29" s="300">
        <f t="shared" si="4"/>
        <v>178.5</v>
      </c>
      <c r="E29" s="301">
        <f t="shared" si="4"/>
        <v>144.20000000000002</v>
      </c>
      <c r="F29" s="302">
        <f>E29/D29</f>
        <v>0.80784313725490209</v>
      </c>
      <c r="G29" s="32">
        <v>3.3</v>
      </c>
      <c r="H29" s="32">
        <v>3.3</v>
      </c>
      <c r="I29" s="54">
        <f>H29/G29</f>
        <v>1</v>
      </c>
      <c r="J29" s="34">
        <v>5.5</v>
      </c>
      <c r="K29" s="34">
        <v>5.5</v>
      </c>
      <c r="L29" s="33">
        <f t="shared" si="1"/>
        <v>100</v>
      </c>
      <c r="M29" s="35">
        <v>9.5</v>
      </c>
      <c r="N29" s="35">
        <v>9.5</v>
      </c>
      <c r="O29" s="54">
        <f>N29/M29</f>
        <v>1</v>
      </c>
      <c r="P29" s="37">
        <v>160.19999999999999</v>
      </c>
      <c r="Q29" s="37">
        <v>125.9</v>
      </c>
      <c r="R29" s="38">
        <f>Q29/P29*100</f>
        <v>78.589263420724109</v>
      </c>
    </row>
    <row r="30" spans="1:18" ht="15" customHeight="1">
      <c r="A30" s="381"/>
      <c r="B30" s="22" t="s">
        <v>5</v>
      </c>
      <c r="C30" s="40" t="s">
        <v>21</v>
      </c>
      <c r="D30" s="303">
        <f t="shared" si="4"/>
        <v>375.40000000000003</v>
      </c>
      <c r="E30" s="304">
        <f t="shared" si="4"/>
        <v>324.90000000000003</v>
      </c>
      <c r="F30" s="307">
        <f>E30/D30</f>
        <v>0.86547682472029841</v>
      </c>
      <c r="G30" s="41">
        <v>6.5</v>
      </c>
      <c r="H30" s="41">
        <v>6.5</v>
      </c>
      <c r="I30" s="55">
        <f>H30/G30</f>
        <v>1</v>
      </c>
      <c r="J30" s="43">
        <v>0</v>
      </c>
      <c r="K30" s="43">
        <v>0</v>
      </c>
      <c r="L30" s="42" t="e">
        <f t="shared" si="1"/>
        <v>#DIV/0!</v>
      </c>
      <c r="M30" s="44">
        <v>60.8</v>
      </c>
      <c r="N30" s="44">
        <v>60.8</v>
      </c>
      <c r="O30" s="55">
        <f>N30/M30</f>
        <v>1</v>
      </c>
      <c r="P30" s="46">
        <v>308.10000000000002</v>
      </c>
      <c r="Q30" s="46">
        <v>257.60000000000002</v>
      </c>
      <c r="R30" s="47">
        <f>Q30/P30*100</f>
        <v>83.609217786432978</v>
      </c>
    </row>
    <row r="31" spans="1:18" ht="60" customHeight="1" thickBot="1">
      <c r="A31" s="56">
        <v>17</v>
      </c>
      <c r="B31" s="57" t="s">
        <v>2</v>
      </c>
      <c r="C31" s="58" t="s">
        <v>18</v>
      </c>
      <c r="D31" s="308">
        <f>SUM(G31,J31,M31,P31)</f>
        <v>2105.6999999999998</v>
      </c>
      <c r="E31" s="309">
        <f t="shared" si="4"/>
        <v>1526.7</v>
      </c>
      <c r="F31" s="310">
        <f>E31/D31</f>
        <v>0.72503205584841157</v>
      </c>
      <c r="G31" s="59">
        <v>47.3</v>
      </c>
      <c r="H31" s="59">
        <v>47.3</v>
      </c>
      <c r="I31" s="60">
        <f>H31/G31</f>
        <v>1</v>
      </c>
      <c r="J31" s="61">
        <v>65.2</v>
      </c>
      <c r="K31" s="61">
        <v>65.2</v>
      </c>
      <c r="L31" s="62">
        <f t="shared" si="1"/>
        <v>100</v>
      </c>
      <c r="M31" s="63">
        <v>128.69999999999999</v>
      </c>
      <c r="N31" s="63">
        <v>128.69999999999999</v>
      </c>
      <c r="O31" s="60">
        <f>N31/M31</f>
        <v>1</v>
      </c>
      <c r="P31" s="64">
        <v>1864.5</v>
      </c>
      <c r="Q31" s="64">
        <v>1285.5</v>
      </c>
      <c r="R31" s="65">
        <f>Q31/P31*100</f>
        <v>68.946098149637976</v>
      </c>
    </row>
    <row r="32" spans="1:18" ht="18" customHeight="1">
      <c r="A32" s="66" t="s">
        <v>79</v>
      </c>
      <c r="B32" s="67" t="s">
        <v>13</v>
      </c>
      <c r="C32" s="67"/>
      <c r="D32" s="9"/>
      <c r="E32" s="9"/>
      <c r="F32" s="68"/>
      <c r="G32" s="9"/>
      <c r="H32" s="9"/>
      <c r="I32" s="9"/>
      <c r="J32" s="17"/>
      <c r="K32" s="17"/>
      <c r="L32" s="9"/>
      <c r="M32" s="17"/>
      <c r="N32" s="17"/>
      <c r="O32" s="9"/>
      <c r="P32" s="9"/>
      <c r="Q32" s="9"/>
      <c r="R32" s="9"/>
    </row>
    <row r="33" spans="2:3" ht="18" customHeight="1">
      <c r="B33" s="20"/>
      <c r="C33" s="20"/>
    </row>
  </sheetData>
  <mergeCells count="25">
    <mergeCell ref="A23:A26"/>
    <mergeCell ref="A27:A30"/>
    <mergeCell ref="F2:F3"/>
    <mergeCell ref="G2:I2"/>
    <mergeCell ref="D2:D3"/>
    <mergeCell ref="E2:E3"/>
    <mergeCell ref="A2:C3"/>
    <mergeCell ref="A7:C7"/>
    <mergeCell ref="A8:C8"/>
    <mergeCell ref="A13:C14"/>
    <mergeCell ref="P13:R13"/>
    <mergeCell ref="A15:A18"/>
    <mergeCell ref="J13:L13"/>
    <mergeCell ref="P2:R2"/>
    <mergeCell ref="A4:C4"/>
    <mergeCell ref="A5:C5"/>
    <mergeCell ref="A6:C6"/>
    <mergeCell ref="J2:L2"/>
    <mergeCell ref="M2:O2"/>
    <mergeCell ref="A19:A22"/>
    <mergeCell ref="E13:E14"/>
    <mergeCell ref="F13:F14"/>
    <mergeCell ref="G13:I13"/>
    <mergeCell ref="D13:D14"/>
    <mergeCell ref="M13:O13"/>
  </mergeCells>
  <phoneticPr fontId="2"/>
  <pageMargins left="0.75" right="0.75" top="1" bottom="1" header="0.51200000000000001" footer="0.51200000000000001"/>
  <pageSetup paperSize="9" scale="99" orientation="portrait" r:id="rId1"/>
  <headerFooter alignWithMargins="0"/>
  <colBreaks count="1" manualBreakCount="1">
    <brk id="9" max="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view="pageBreakPreview" zoomScale="75" zoomScaleNormal="100" workbookViewId="0">
      <selection activeCell="C1" sqref="C1"/>
    </sheetView>
  </sheetViews>
  <sheetFormatPr defaultRowHeight="13.5"/>
  <cols>
    <col min="1" max="1" width="8" style="2" customWidth="1"/>
    <col min="2" max="2" width="4.875" style="2" customWidth="1"/>
    <col min="3" max="3" width="12.375" style="2" customWidth="1"/>
    <col min="4" max="8" width="10.25" style="69" customWidth="1"/>
    <col min="9" max="9" width="10.25" style="93" customWidth="1"/>
    <col min="10" max="16384" width="9" style="2"/>
  </cols>
  <sheetData>
    <row r="1" spans="1:9" ht="19.5" customHeight="1" thickBot="1">
      <c r="A1" s="1" t="s">
        <v>184</v>
      </c>
      <c r="I1" s="70" t="s">
        <v>176</v>
      </c>
    </row>
    <row r="2" spans="1:9" ht="20.100000000000001" customHeight="1">
      <c r="A2" s="425" t="s">
        <v>17</v>
      </c>
      <c r="B2" s="400"/>
      <c r="C2" s="7"/>
      <c r="D2" s="422" t="s">
        <v>15</v>
      </c>
      <c r="E2" s="424"/>
      <c r="F2" s="422" t="s">
        <v>22</v>
      </c>
      <c r="G2" s="424"/>
      <c r="H2" s="422" t="s">
        <v>23</v>
      </c>
      <c r="I2" s="423"/>
    </row>
    <row r="3" spans="1:9" ht="20.100000000000001" customHeight="1">
      <c r="A3" s="426"/>
      <c r="B3" s="402"/>
      <c r="C3" s="10"/>
      <c r="D3" s="73" t="s">
        <v>24</v>
      </c>
      <c r="E3" s="74" t="s">
        <v>25</v>
      </c>
      <c r="F3" s="75" t="s">
        <v>24</v>
      </c>
      <c r="G3" s="76" t="s">
        <v>25</v>
      </c>
      <c r="H3" s="75" t="s">
        <v>24</v>
      </c>
      <c r="I3" s="77" t="s">
        <v>25</v>
      </c>
    </row>
    <row r="4" spans="1:9" ht="17.25" customHeight="1">
      <c r="A4" s="418" t="s">
        <v>81</v>
      </c>
      <c r="B4" s="419"/>
      <c r="C4" s="11" t="s">
        <v>15</v>
      </c>
      <c r="D4" s="78">
        <f>SUM(H4,F4)</f>
        <v>909</v>
      </c>
      <c r="E4" s="79">
        <f t="shared" ref="D4:E8" si="0">SUM(I4,G4)</f>
        <v>11896.6</v>
      </c>
      <c r="F4" s="79">
        <f>SUM(F5:F8)</f>
        <v>891</v>
      </c>
      <c r="G4" s="79">
        <f>SUM(G5:G8)</f>
        <v>11554.5</v>
      </c>
      <c r="H4" s="79">
        <f>SUM(H5:H8)</f>
        <v>18</v>
      </c>
      <c r="I4" s="80">
        <f>SUM(I5:I8)</f>
        <v>342.1</v>
      </c>
    </row>
    <row r="5" spans="1:9" ht="17.25" customHeight="1">
      <c r="A5" s="418"/>
      <c r="B5" s="419"/>
      <c r="C5" s="11" t="s">
        <v>10</v>
      </c>
      <c r="D5" s="81">
        <f t="shared" si="0"/>
        <v>29</v>
      </c>
      <c r="E5" s="82">
        <f t="shared" si="0"/>
        <v>1409.9999999999998</v>
      </c>
      <c r="F5" s="82">
        <f t="shared" ref="F5:I8" si="1">F46+F51+F56+F61</f>
        <v>29</v>
      </c>
      <c r="G5" s="82">
        <f t="shared" si="1"/>
        <v>1409.9999999999998</v>
      </c>
      <c r="H5" s="82">
        <f t="shared" si="1"/>
        <v>0</v>
      </c>
      <c r="I5" s="83">
        <f t="shared" si="1"/>
        <v>0</v>
      </c>
    </row>
    <row r="6" spans="1:9" ht="17.25" customHeight="1">
      <c r="A6" s="418"/>
      <c r="B6" s="419"/>
      <c r="C6" s="11" t="s">
        <v>115</v>
      </c>
      <c r="D6" s="81">
        <f t="shared" si="0"/>
        <v>39</v>
      </c>
      <c r="E6" s="82">
        <f t="shared" si="0"/>
        <v>917.5</v>
      </c>
      <c r="F6" s="82">
        <f t="shared" si="1"/>
        <v>39</v>
      </c>
      <c r="G6" s="82">
        <f t="shared" si="1"/>
        <v>917.5</v>
      </c>
      <c r="H6" s="82">
        <f t="shared" si="1"/>
        <v>0</v>
      </c>
      <c r="I6" s="83">
        <f t="shared" si="1"/>
        <v>0</v>
      </c>
    </row>
    <row r="7" spans="1:9" ht="17.25" customHeight="1">
      <c r="A7" s="418"/>
      <c r="B7" s="419"/>
      <c r="C7" s="11" t="s">
        <v>181</v>
      </c>
      <c r="D7" s="81">
        <f t="shared" si="0"/>
        <v>63</v>
      </c>
      <c r="E7" s="82">
        <f t="shared" si="0"/>
        <v>1331</v>
      </c>
      <c r="F7" s="82">
        <f t="shared" si="1"/>
        <v>63</v>
      </c>
      <c r="G7" s="82">
        <f t="shared" si="1"/>
        <v>1331</v>
      </c>
      <c r="H7" s="82">
        <f t="shared" si="1"/>
        <v>0</v>
      </c>
      <c r="I7" s="83">
        <f t="shared" si="1"/>
        <v>0</v>
      </c>
    </row>
    <row r="8" spans="1:9" ht="17.25" customHeight="1">
      <c r="A8" s="418"/>
      <c r="B8" s="419"/>
      <c r="C8" s="11" t="s">
        <v>12</v>
      </c>
      <c r="D8" s="84">
        <f t="shared" si="0"/>
        <v>778</v>
      </c>
      <c r="E8" s="85">
        <f t="shared" si="0"/>
        <v>8238.1</v>
      </c>
      <c r="F8" s="85">
        <f t="shared" si="1"/>
        <v>760</v>
      </c>
      <c r="G8" s="85">
        <v>7896</v>
      </c>
      <c r="H8" s="85">
        <f t="shared" si="1"/>
        <v>18</v>
      </c>
      <c r="I8" s="86">
        <f t="shared" si="1"/>
        <v>342.1</v>
      </c>
    </row>
    <row r="9" spans="1:9" ht="7.5" customHeight="1">
      <c r="A9" s="87"/>
      <c r="B9" s="88"/>
      <c r="C9" s="16"/>
      <c r="D9" s="82"/>
      <c r="E9" s="82"/>
      <c r="F9" s="82"/>
      <c r="G9" s="82"/>
      <c r="H9" s="82"/>
      <c r="I9" s="83"/>
    </row>
    <row r="10" spans="1:9" ht="17.25" customHeight="1">
      <c r="A10" s="418">
        <v>14</v>
      </c>
      <c r="B10" s="419"/>
      <c r="C10" s="11" t="s">
        <v>15</v>
      </c>
      <c r="D10" s="78">
        <f t="shared" ref="D10:E14" si="2">SUM(H10,F10)</f>
        <v>909</v>
      </c>
      <c r="E10" s="79">
        <f t="shared" si="2"/>
        <v>12389.8</v>
      </c>
      <c r="F10" s="79">
        <f>SUM(F11:F14)</f>
        <v>891</v>
      </c>
      <c r="G10" s="79">
        <f>SUM(G11:G14)</f>
        <v>12047.8</v>
      </c>
      <c r="H10" s="79">
        <f>SUM(H11:H14)</f>
        <v>18</v>
      </c>
      <c r="I10" s="80">
        <f>SUM(I11:I14)</f>
        <v>342</v>
      </c>
    </row>
    <row r="11" spans="1:9" ht="17.25" customHeight="1">
      <c r="A11" s="418"/>
      <c r="B11" s="419"/>
      <c r="C11" s="11" t="s">
        <v>10</v>
      </c>
      <c r="D11" s="81">
        <f t="shared" si="2"/>
        <v>29</v>
      </c>
      <c r="E11" s="82">
        <f t="shared" si="2"/>
        <v>1409.9999999999998</v>
      </c>
      <c r="F11" s="82">
        <f t="shared" ref="F11:I14" si="3">F66+F71+F76+F81</f>
        <v>29</v>
      </c>
      <c r="G11" s="82">
        <f t="shared" si="3"/>
        <v>1409.9999999999998</v>
      </c>
      <c r="H11" s="82">
        <f t="shared" si="3"/>
        <v>0</v>
      </c>
      <c r="I11" s="83">
        <f t="shared" si="3"/>
        <v>0</v>
      </c>
    </row>
    <row r="12" spans="1:9" ht="17.25" customHeight="1">
      <c r="A12" s="418"/>
      <c r="B12" s="419"/>
      <c r="C12" s="11" t="s">
        <v>115</v>
      </c>
      <c r="D12" s="81">
        <f t="shared" si="2"/>
        <v>39</v>
      </c>
      <c r="E12" s="82">
        <f t="shared" si="2"/>
        <v>917.5</v>
      </c>
      <c r="F12" s="82">
        <f t="shared" si="3"/>
        <v>39</v>
      </c>
      <c r="G12" s="82">
        <f t="shared" si="3"/>
        <v>917.5</v>
      </c>
      <c r="H12" s="82">
        <f t="shared" si="3"/>
        <v>0</v>
      </c>
      <c r="I12" s="83">
        <f t="shared" si="3"/>
        <v>0</v>
      </c>
    </row>
    <row r="13" spans="1:9" ht="17.25" customHeight="1">
      <c r="A13" s="418"/>
      <c r="B13" s="419"/>
      <c r="C13" s="11" t="s">
        <v>181</v>
      </c>
      <c r="D13" s="81">
        <f t="shared" si="2"/>
        <v>64</v>
      </c>
      <c r="E13" s="82">
        <f t="shared" si="2"/>
        <v>1741.3000000000002</v>
      </c>
      <c r="F13" s="82">
        <f t="shared" si="3"/>
        <v>64</v>
      </c>
      <c r="G13" s="82">
        <f t="shared" si="3"/>
        <v>1741.3000000000002</v>
      </c>
      <c r="H13" s="82">
        <f t="shared" si="3"/>
        <v>0</v>
      </c>
      <c r="I13" s="83">
        <f t="shared" si="3"/>
        <v>0</v>
      </c>
    </row>
    <row r="14" spans="1:9" ht="17.25" customHeight="1">
      <c r="A14" s="418"/>
      <c r="B14" s="419"/>
      <c r="C14" s="11" t="s">
        <v>12</v>
      </c>
      <c r="D14" s="84">
        <f t="shared" si="2"/>
        <v>777</v>
      </c>
      <c r="E14" s="85">
        <f t="shared" si="2"/>
        <v>8321</v>
      </c>
      <c r="F14" s="85">
        <f t="shared" si="3"/>
        <v>759</v>
      </c>
      <c r="G14" s="85">
        <v>7979</v>
      </c>
      <c r="H14" s="85">
        <f t="shared" si="3"/>
        <v>18</v>
      </c>
      <c r="I14" s="86">
        <v>342</v>
      </c>
    </row>
    <row r="15" spans="1:9" ht="8.25" customHeight="1">
      <c r="A15" s="87"/>
      <c r="B15" s="88"/>
      <c r="C15" s="16"/>
      <c r="D15" s="82"/>
      <c r="E15" s="82"/>
      <c r="F15" s="82"/>
      <c r="G15" s="82"/>
      <c r="H15" s="82"/>
      <c r="I15" s="83"/>
    </row>
    <row r="16" spans="1:9" ht="17.25" customHeight="1">
      <c r="A16" s="418">
        <v>15</v>
      </c>
      <c r="B16" s="419"/>
      <c r="C16" s="11" t="s">
        <v>15</v>
      </c>
      <c r="D16" s="78">
        <f t="shared" ref="D16:E20" si="4">SUM(H16,F16)</f>
        <v>902</v>
      </c>
      <c r="E16" s="79">
        <f t="shared" si="4"/>
        <v>12552.300000000001</v>
      </c>
      <c r="F16" s="79">
        <f>SUM(F17:F20)</f>
        <v>886</v>
      </c>
      <c r="G16" s="79">
        <f>SUM(G17:G20)</f>
        <v>12237.2</v>
      </c>
      <c r="H16" s="79">
        <f>SUM(H17:H20)</f>
        <v>16</v>
      </c>
      <c r="I16" s="80">
        <f>SUM(I17:I20)</f>
        <v>315.10000000000002</v>
      </c>
    </row>
    <row r="17" spans="1:9" ht="17.25" customHeight="1">
      <c r="A17" s="418"/>
      <c r="B17" s="419"/>
      <c r="C17" s="11" t="s">
        <v>10</v>
      </c>
      <c r="D17" s="81">
        <f t="shared" si="4"/>
        <v>29</v>
      </c>
      <c r="E17" s="82">
        <f t="shared" si="4"/>
        <v>2068.1999999999998</v>
      </c>
      <c r="F17" s="82">
        <f t="shared" ref="F17:I20" si="5">F87+F92+F97+F102</f>
        <v>29</v>
      </c>
      <c r="G17" s="82">
        <f t="shared" si="5"/>
        <v>2068.1999999999998</v>
      </c>
      <c r="H17" s="82">
        <f t="shared" si="5"/>
        <v>0</v>
      </c>
      <c r="I17" s="83">
        <f t="shared" si="5"/>
        <v>0</v>
      </c>
    </row>
    <row r="18" spans="1:9" ht="17.25" customHeight="1">
      <c r="A18" s="418"/>
      <c r="B18" s="419"/>
      <c r="C18" s="11" t="s">
        <v>115</v>
      </c>
      <c r="D18" s="81">
        <f t="shared" si="4"/>
        <v>40</v>
      </c>
      <c r="E18" s="82">
        <f t="shared" si="4"/>
        <v>972</v>
      </c>
      <c r="F18" s="82">
        <f t="shared" si="5"/>
        <v>40</v>
      </c>
      <c r="G18" s="82">
        <f t="shared" si="5"/>
        <v>972</v>
      </c>
      <c r="H18" s="82">
        <f t="shared" si="5"/>
        <v>0</v>
      </c>
      <c r="I18" s="83">
        <f t="shared" si="5"/>
        <v>0</v>
      </c>
    </row>
    <row r="19" spans="1:9" ht="17.25" customHeight="1">
      <c r="A19" s="418"/>
      <c r="B19" s="419"/>
      <c r="C19" s="11" t="s">
        <v>181</v>
      </c>
      <c r="D19" s="81">
        <f t="shared" si="4"/>
        <v>64</v>
      </c>
      <c r="E19" s="82">
        <f t="shared" si="4"/>
        <v>1207.8</v>
      </c>
      <c r="F19" s="82">
        <f t="shared" si="5"/>
        <v>64</v>
      </c>
      <c r="G19" s="82">
        <f t="shared" si="5"/>
        <v>1207.8</v>
      </c>
      <c r="H19" s="82">
        <f t="shared" si="5"/>
        <v>0</v>
      </c>
      <c r="I19" s="83">
        <f t="shared" si="5"/>
        <v>0</v>
      </c>
    </row>
    <row r="20" spans="1:9" ht="17.25" customHeight="1">
      <c r="A20" s="418"/>
      <c r="B20" s="419"/>
      <c r="C20" s="11" t="s">
        <v>12</v>
      </c>
      <c r="D20" s="84">
        <f t="shared" si="4"/>
        <v>769</v>
      </c>
      <c r="E20" s="85">
        <f t="shared" si="4"/>
        <v>8304.3000000000011</v>
      </c>
      <c r="F20" s="85">
        <f t="shared" si="5"/>
        <v>753</v>
      </c>
      <c r="G20" s="85">
        <f t="shared" si="5"/>
        <v>7989.2000000000007</v>
      </c>
      <c r="H20" s="85">
        <f t="shared" si="5"/>
        <v>16</v>
      </c>
      <c r="I20" s="86">
        <f t="shared" si="5"/>
        <v>315.10000000000002</v>
      </c>
    </row>
    <row r="21" spans="1:9" ht="8.25" customHeight="1">
      <c r="A21" s="87"/>
      <c r="B21" s="87"/>
      <c r="C21" s="16"/>
      <c r="D21" s="82"/>
      <c r="E21" s="82"/>
      <c r="F21" s="82"/>
      <c r="G21" s="82"/>
      <c r="H21" s="82"/>
      <c r="I21" s="83"/>
    </row>
    <row r="22" spans="1:9" ht="17.25" customHeight="1">
      <c r="A22" s="418">
        <v>16</v>
      </c>
      <c r="B22" s="419"/>
      <c r="C22" s="11" t="s">
        <v>15</v>
      </c>
      <c r="D22" s="78">
        <f t="shared" ref="D22:E26" si="6">SUM(H22,F22)</f>
        <v>909</v>
      </c>
      <c r="E22" s="79">
        <f t="shared" si="6"/>
        <v>12676.800000000001</v>
      </c>
      <c r="F22" s="79">
        <f>SUM(F23:F26)</f>
        <v>893</v>
      </c>
      <c r="G22" s="79">
        <f>SUM(G23:G26)</f>
        <v>12361.7</v>
      </c>
      <c r="H22" s="79">
        <f>SUM(H23:H26)</f>
        <v>16</v>
      </c>
      <c r="I22" s="80">
        <f>SUM(I23:I26)</f>
        <v>315.10000000000002</v>
      </c>
    </row>
    <row r="23" spans="1:9" ht="17.25" customHeight="1">
      <c r="A23" s="418"/>
      <c r="B23" s="419"/>
      <c r="C23" s="11" t="s">
        <v>10</v>
      </c>
      <c r="D23" s="81">
        <f t="shared" si="6"/>
        <v>30</v>
      </c>
      <c r="E23" s="82">
        <f t="shared" si="6"/>
        <v>2118.6999999999998</v>
      </c>
      <c r="F23" s="82">
        <f t="shared" ref="F23:I26" si="7">F107+F112+F117+F122</f>
        <v>30</v>
      </c>
      <c r="G23" s="82">
        <f t="shared" si="7"/>
        <v>2118.6999999999998</v>
      </c>
      <c r="H23" s="82">
        <f t="shared" si="7"/>
        <v>0</v>
      </c>
      <c r="I23" s="83">
        <f t="shared" si="7"/>
        <v>0</v>
      </c>
    </row>
    <row r="24" spans="1:9" ht="17.25" customHeight="1">
      <c r="A24" s="418"/>
      <c r="B24" s="419"/>
      <c r="C24" s="11" t="s">
        <v>115</v>
      </c>
      <c r="D24" s="81">
        <f t="shared" si="6"/>
        <v>40</v>
      </c>
      <c r="E24" s="82">
        <f t="shared" si="6"/>
        <v>972</v>
      </c>
      <c r="F24" s="82">
        <f t="shared" si="7"/>
        <v>40</v>
      </c>
      <c r="G24" s="82">
        <f t="shared" si="7"/>
        <v>972</v>
      </c>
      <c r="H24" s="82">
        <f t="shared" si="7"/>
        <v>0</v>
      </c>
      <c r="I24" s="83">
        <f t="shared" si="7"/>
        <v>0</v>
      </c>
    </row>
    <row r="25" spans="1:9" ht="17.25" customHeight="1">
      <c r="A25" s="418"/>
      <c r="B25" s="419"/>
      <c r="C25" s="11" t="s">
        <v>181</v>
      </c>
      <c r="D25" s="81">
        <f t="shared" si="6"/>
        <v>64</v>
      </c>
      <c r="E25" s="82">
        <f t="shared" si="6"/>
        <v>1207.8</v>
      </c>
      <c r="F25" s="82">
        <f t="shared" si="7"/>
        <v>64</v>
      </c>
      <c r="G25" s="82">
        <f t="shared" si="7"/>
        <v>1207.8</v>
      </c>
      <c r="H25" s="82">
        <f t="shared" si="7"/>
        <v>0</v>
      </c>
      <c r="I25" s="83">
        <f t="shared" si="7"/>
        <v>0</v>
      </c>
    </row>
    <row r="26" spans="1:9" ht="17.25" customHeight="1">
      <c r="A26" s="418"/>
      <c r="B26" s="419"/>
      <c r="C26" s="11" t="s">
        <v>12</v>
      </c>
      <c r="D26" s="84">
        <f t="shared" si="6"/>
        <v>775</v>
      </c>
      <c r="E26" s="85">
        <f t="shared" si="6"/>
        <v>8378.3000000000011</v>
      </c>
      <c r="F26" s="85">
        <f t="shared" si="7"/>
        <v>759</v>
      </c>
      <c r="G26" s="85">
        <f t="shared" si="7"/>
        <v>8063.2000000000007</v>
      </c>
      <c r="H26" s="85">
        <f t="shared" si="7"/>
        <v>16</v>
      </c>
      <c r="I26" s="86">
        <f t="shared" si="7"/>
        <v>315.10000000000002</v>
      </c>
    </row>
    <row r="27" spans="1:9" ht="8.25" customHeight="1">
      <c r="A27" s="87"/>
      <c r="B27" s="88"/>
      <c r="C27" s="16"/>
      <c r="D27" s="82"/>
      <c r="E27" s="82"/>
      <c r="F27" s="82"/>
      <c r="G27" s="82"/>
      <c r="H27" s="82"/>
      <c r="I27" s="83"/>
    </row>
    <row r="28" spans="1:9" ht="17.25" customHeight="1">
      <c r="A28" s="418">
        <v>17</v>
      </c>
      <c r="B28" s="419"/>
      <c r="C28" s="11" t="s">
        <v>15</v>
      </c>
      <c r="D28" s="78">
        <f t="shared" ref="D28:E32" si="8">SUM(H28,F28)</f>
        <v>905</v>
      </c>
      <c r="E28" s="79">
        <f t="shared" si="8"/>
        <v>12660.5</v>
      </c>
      <c r="F28" s="79">
        <f>SUM(F29:F32)</f>
        <v>890</v>
      </c>
      <c r="G28" s="79">
        <f>SUM(G29:G32)</f>
        <v>12354.5</v>
      </c>
      <c r="H28" s="79">
        <f>SUM(H29:H32)</f>
        <v>15</v>
      </c>
      <c r="I28" s="80">
        <f>SUM(I29:I32)</f>
        <v>306</v>
      </c>
    </row>
    <row r="29" spans="1:9" ht="17.25" customHeight="1">
      <c r="A29" s="418"/>
      <c r="B29" s="419"/>
      <c r="C29" s="11" t="s">
        <v>10</v>
      </c>
      <c r="D29" s="81">
        <f t="shared" si="8"/>
        <v>30</v>
      </c>
      <c r="E29" s="82">
        <f t="shared" si="8"/>
        <v>2118.6999999999998</v>
      </c>
      <c r="F29" s="82">
        <f t="shared" ref="F29:I32" si="9">F127</f>
        <v>30</v>
      </c>
      <c r="G29" s="82">
        <f t="shared" si="9"/>
        <v>2118.6999999999998</v>
      </c>
      <c r="H29" s="82">
        <f t="shared" si="9"/>
        <v>0</v>
      </c>
      <c r="I29" s="83">
        <f t="shared" si="9"/>
        <v>0</v>
      </c>
    </row>
    <row r="30" spans="1:9" ht="17.25" customHeight="1">
      <c r="A30" s="418"/>
      <c r="B30" s="419"/>
      <c r="C30" s="11" t="s">
        <v>115</v>
      </c>
      <c r="D30" s="81">
        <f t="shared" si="8"/>
        <v>39</v>
      </c>
      <c r="E30" s="82">
        <f t="shared" si="8"/>
        <v>952</v>
      </c>
      <c r="F30" s="82">
        <f t="shared" si="9"/>
        <v>39</v>
      </c>
      <c r="G30" s="82">
        <f t="shared" si="9"/>
        <v>952</v>
      </c>
      <c r="H30" s="82">
        <f t="shared" si="9"/>
        <v>0</v>
      </c>
      <c r="I30" s="83">
        <f t="shared" si="9"/>
        <v>0</v>
      </c>
    </row>
    <row r="31" spans="1:9" ht="17.25" customHeight="1">
      <c r="A31" s="418"/>
      <c r="B31" s="419"/>
      <c r="C31" s="11" t="s">
        <v>181</v>
      </c>
      <c r="D31" s="81">
        <f t="shared" si="8"/>
        <v>64</v>
      </c>
      <c r="E31" s="82">
        <f t="shared" si="8"/>
        <v>1207.8</v>
      </c>
      <c r="F31" s="82">
        <f t="shared" si="9"/>
        <v>64</v>
      </c>
      <c r="G31" s="82">
        <f t="shared" si="9"/>
        <v>1207.8</v>
      </c>
      <c r="H31" s="82">
        <f t="shared" si="9"/>
        <v>0</v>
      </c>
      <c r="I31" s="83">
        <f t="shared" si="9"/>
        <v>0</v>
      </c>
    </row>
    <row r="32" spans="1:9" ht="17.25" customHeight="1" thickBot="1">
      <c r="A32" s="420"/>
      <c r="B32" s="421"/>
      <c r="C32" s="89" t="s">
        <v>12</v>
      </c>
      <c r="D32" s="90">
        <f t="shared" si="8"/>
        <v>772</v>
      </c>
      <c r="E32" s="91">
        <f t="shared" si="8"/>
        <v>8382</v>
      </c>
      <c r="F32" s="91">
        <f t="shared" si="9"/>
        <v>757</v>
      </c>
      <c r="G32" s="91">
        <f t="shared" si="9"/>
        <v>8076</v>
      </c>
      <c r="H32" s="91">
        <f t="shared" si="9"/>
        <v>15</v>
      </c>
      <c r="I32" s="92">
        <f t="shared" si="9"/>
        <v>306</v>
      </c>
    </row>
    <row r="33" spans="1:9" ht="20.100000000000001" customHeight="1">
      <c r="A33" s="20" t="s">
        <v>177</v>
      </c>
    </row>
    <row r="34" spans="1:9" ht="20.25" customHeight="1">
      <c r="A34" s="20"/>
    </row>
    <row r="35" spans="1:9" ht="17.100000000000001" customHeight="1">
      <c r="A35" s="20"/>
    </row>
    <row r="36" spans="1:9" ht="17.100000000000001" customHeight="1">
      <c r="A36" s="20"/>
    </row>
    <row r="37" spans="1:9" ht="17.100000000000001" customHeight="1">
      <c r="A37" s="20"/>
    </row>
    <row r="38" spans="1:9" ht="17.100000000000001" customHeight="1">
      <c r="A38" s="20"/>
    </row>
    <row r="39" spans="1:9" ht="17.100000000000001" customHeight="1">
      <c r="A39" s="20"/>
    </row>
    <row r="40" spans="1:9" ht="17.100000000000001" customHeight="1">
      <c r="A40" s="20"/>
    </row>
    <row r="41" spans="1:9" ht="17.100000000000001" customHeight="1">
      <c r="A41" s="20"/>
    </row>
    <row r="42" spans="1:9" ht="17.100000000000001" customHeight="1" thickBot="1">
      <c r="A42" s="1" t="s">
        <v>119</v>
      </c>
      <c r="I42" s="70" t="s">
        <v>118</v>
      </c>
    </row>
    <row r="43" spans="1:9" ht="17.100000000000001" customHeight="1">
      <c r="A43" s="94" t="s">
        <v>17</v>
      </c>
      <c r="B43" s="71"/>
      <c r="C43" s="7"/>
      <c r="D43" s="95" t="s">
        <v>15</v>
      </c>
      <c r="E43" s="95"/>
      <c r="F43" s="95" t="s">
        <v>22</v>
      </c>
      <c r="G43" s="95"/>
      <c r="H43" s="95" t="s">
        <v>23</v>
      </c>
      <c r="I43" s="96"/>
    </row>
    <row r="44" spans="1:9" ht="17.100000000000001" customHeight="1">
      <c r="A44" s="97"/>
      <c r="B44" s="72"/>
      <c r="C44" s="10"/>
      <c r="D44" s="98" t="s">
        <v>24</v>
      </c>
      <c r="E44" s="98" t="s">
        <v>25</v>
      </c>
      <c r="F44" s="98" t="s">
        <v>24</v>
      </c>
      <c r="G44" s="98" t="s">
        <v>25</v>
      </c>
      <c r="H44" s="98" t="s">
        <v>24</v>
      </c>
      <c r="I44" s="99" t="s">
        <v>25</v>
      </c>
    </row>
    <row r="45" spans="1:9" ht="17.100000000000001" customHeight="1">
      <c r="A45" s="100" t="s">
        <v>120</v>
      </c>
      <c r="B45" s="411" t="s">
        <v>18</v>
      </c>
      <c r="C45" s="11" t="s">
        <v>15</v>
      </c>
      <c r="D45" s="101">
        <f>SUM(H45,F45)</f>
        <v>488</v>
      </c>
      <c r="E45" s="102">
        <f>SUM(I45,G45)</f>
        <v>7123</v>
      </c>
      <c r="F45" s="103">
        <f>SUM(F46:F49)</f>
        <v>473</v>
      </c>
      <c r="G45" s="104">
        <f>SUM(G46:G49)</f>
        <v>6825</v>
      </c>
      <c r="H45" s="101">
        <f>SUM(H46:H49)</f>
        <v>15</v>
      </c>
      <c r="I45" s="105">
        <f>SUM(I46:I49)</f>
        <v>298</v>
      </c>
    </row>
    <row r="46" spans="1:9" ht="17.100000000000001" customHeight="1">
      <c r="A46" s="106"/>
      <c r="B46" s="412"/>
      <c r="C46" s="107" t="s">
        <v>10</v>
      </c>
      <c r="D46" s="108">
        <f t="shared" ref="D46:E49" si="10">F46+H46</f>
        <v>24</v>
      </c>
      <c r="E46" s="109">
        <f t="shared" si="10"/>
        <v>1058.5999999999999</v>
      </c>
      <c r="F46" s="110">
        <v>24</v>
      </c>
      <c r="G46" s="111">
        <v>1058.5999999999999</v>
      </c>
      <c r="H46" s="112">
        <v>0</v>
      </c>
      <c r="I46" s="113">
        <v>0</v>
      </c>
    </row>
    <row r="47" spans="1:9" ht="17.100000000000001" customHeight="1">
      <c r="A47" s="106"/>
      <c r="B47" s="412"/>
      <c r="C47" s="114" t="s">
        <v>115</v>
      </c>
      <c r="D47" s="115">
        <f t="shared" si="10"/>
        <v>13</v>
      </c>
      <c r="E47" s="116">
        <f t="shared" si="10"/>
        <v>471</v>
      </c>
      <c r="F47" s="117">
        <v>13</v>
      </c>
      <c r="G47" s="118">
        <v>471</v>
      </c>
      <c r="H47" s="119">
        <v>0</v>
      </c>
      <c r="I47" s="120">
        <v>0</v>
      </c>
    </row>
    <row r="48" spans="1:9" ht="17.100000000000001" customHeight="1">
      <c r="A48" s="106"/>
      <c r="B48" s="412"/>
      <c r="C48" s="114" t="s">
        <v>11</v>
      </c>
      <c r="D48" s="115">
        <f t="shared" si="10"/>
        <v>29</v>
      </c>
      <c r="E48" s="116">
        <f t="shared" si="10"/>
        <v>844.4</v>
      </c>
      <c r="F48" s="117">
        <v>29</v>
      </c>
      <c r="G48" s="118">
        <v>844.4</v>
      </c>
      <c r="H48" s="119">
        <v>0</v>
      </c>
      <c r="I48" s="120">
        <v>0</v>
      </c>
    </row>
    <row r="49" spans="1:9" ht="17.100000000000001" customHeight="1">
      <c r="A49" s="106"/>
      <c r="B49" s="413"/>
      <c r="C49" s="121" t="s">
        <v>12</v>
      </c>
      <c r="D49" s="122">
        <f t="shared" si="10"/>
        <v>422</v>
      </c>
      <c r="E49" s="123">
        <f t="shared" si="10"/>
        <v>4749</v>
      </c>
      <c r="F49" s="124">
        <v>407</v>
      </c>
      <c r="G49" s="125">
        <v>4451</v>
      </c>
      <c r="H49" s="126">
        <v>15</v>
      </c>
      <c r="I49" s="127">
        <v>298</v>
      </c>
    </row>
    <row r="50" spans="1:9" ht="17.100000000000001" customHeight="1">
      <c r="A50" s="106"/>
      <c r="B50" s="414" t="s">
        <v>19</v>
      </c>
      <c r="C50" s="11" t="s">
        <v>15</v>
      </c>
      <c r="D50" s="101">
        <f>SUM(H50,F50)</f>
        <v>200</v>
      </c>
      <c r="E50" s="102">
        <f>SUM(I50,G50)</f>
        <v>1653.6</v>
      </c>
      <c r="F50" s="103">
        <f>SUM(F51:F54)</f>
        <v>199</v>
      </c>
      <c r="G50" s="104">
        <f>SUM(G51:G54)</f>
        <v>1644.6</v>
      </c>
      <c r="H50" s="101">
        <f>SUM(H51:H54)</f>
        <v>1</v>
      </c>
      <c r="I50" s="105">
        <f>SUM(I51:I54)</f>
        <v>9</v>
      </c>
    </row>
    <row r="51" spans="1:9" ht="17.100000000000001" customHeight="1">
      <c r="A51" s="106"/>
      <c r="B51" s="414"/>
      <c r="C51" s="107" t="s">
        <v>10</v>
      </c>
      <c r="D51" s="108">
        <f t="shared" ref="D51:E54" si="11">F51+H51</f>
        <v>0</v>
      </c>
      <c r="E51" s="109">
        <f t="shared" si="11"/>
        <v>0</v>
      </c>
      <c r="F51" s="110">
        <v>0</v>
      </c>
      <c r="G51" s="111">
        <v>0</v>
      </c>
      <c r="H51" s="112">
        <v>0</v>
      </c>
      <c r="I51" s="113">
        <v>0</v>
      </c>
    </row>
    <row r="52" spans="1:9" ht="17.100000000000001" customHeight="1">
      <c r="A52" s="106"/>
      <c r="B52" s="414"/>
      <c r="C52" s="114" t="s">
        <v>115</v>
      </c>
      <c r="D52" s="115">
        <f t="shared" si="11"/>
        <v>21</v>
      </c>
      <c r="E52" s="116">
        <f t="shared" si="11"/>
        <v>288.60000000000002</v>
      </c>
      <c r="F52" s="117">
        <v>21</v>
      </c>
      <c r="G52" s="118">
        <v>288.60000000000002</v>
      </c>
      <c r="H52" s="119">
        <v>0</v>
      </c>
      <c r="I52" s="120">
        <v>0</v>
      </c>
    </row>
    <row r="53" spans="1:9" ht="17.100000000000001" customHeight="1">
      <c r="A53" s="106"/>
      <c r="B53" s="414"/>
      <c r="C53" s="114" t="s">
        <v>11</v>
      </c>
      <c r="D53" s="115">
        <f t="shared" si="11"/>
        <v>5</v>
      </c>
      <c r="E53" s="116">
        <f t="shared" si="11"/>
        <v>48</v>
      </c>
      <c r="F53" s="117">
        <v>5</v>
      </c>
      <c r="G53" s="118">
        <v>48</v>
      </c>
      <c r="H53" s="119">
        <v>0</v>
      </c>
      <c r="I53" s="120">
        <v>0</v>
      </c>
    </row>
    <row r="54" spans="1:9" ht="17.100000000000001" customHeight="1">
      <c r="A54" s="106"/>
      <c r="B54" s="414"/>
      <c r="C54" s="121" t="s">
        <v>12</v>
      </c>
      <c r="D54" s="122">
        <f t="shared" si="11"/>
        <v>174</v>
      </c>
      <c r="E54" s="123">
        <f t="shared" si="11"/>
        <v>1317</v>
      </c>
      <c r="F54" s="124">
        <v>173</v>
      </c>
      <c r="G54" s="125">
        <v>1308</v>
      </c>
      <c r="H54" s="126">
        <v>1</v>
      </c>
      <c r="I54" s="127">
        <v>9</v>
      </c>
    </row>
    <row r="55" spans="1:9" ht="17.100000000000001" customHeight="1">
      <c r="A55" s="106"/>
      <c r="B55" s="411" t="s">
        <v>20</v>
      </c>
      <c r="C55" s="11" t="s">
        <v>15</v>
      </c>
      <c r="D55" s="128">
        <f>SUM(H55,F55)</f>
        <v>67</v>
      </c>
      <c r="E55" s="102">
        <f>SUM(I55,G55)</f>
        <v>956.5</v>
      </c>
      <c r="F55" s="103">
        <f>SUM(F56:F59)</f>
        <v>65</v>
      </c>
      <c r="G55" s="104">
        <f>SUM(G56:G59)</f>
        <v>921.4</v>
      </c>
      <c r="H55" s="101">
        <f>SUM(H56:H59)</f>
        <v>2</v>
      </c>
      <c r="I55" s="105">
        <f>SUM(I56:I59)</f>
        <v>35.1</v>
      </c>
    </row>
    <row r="56" spans="1:9" ht="17.100000000000001" customHeight="1">
      <c r="A56" s="106"/>
      <c r="B56" s="415"/>
      <c r="C56" s="107" t="s">
        <v>10</v>
      </c>
      <c r="D56" s="108">
        <f t="shared" ref="D56:E59" si="12">F56+H56</f>
        <v>2</v>
      </c>
      <c r="E56" s="109">
        <f t="shared" si="12"/>
        <v>38.6</v>
      </c>
      <c r="F56" s="110">
        <v>2</v>
      </c>
      <c r="G56" s="111">
        <v>38.6</v>
      </c>
      <c r="H56" s="112">
        <v>0</v>
      </c>
      <c r="I56" s="113">
        <v>0</v>
      </c>
    </row>
    <row r="57" spans="1:9" ht="17.100000000000001" customHeight="1">
      <c r="A57" s="106"/>
      <c r="B57" s="415"/>
      <c r="C57" s="114" t="s">
        <v>115</v>
      </c>
      <c r="D57" s="115">
        <f t="shared" si="12"/>
        <v>5</v>
      </c>
      <c r="E57" s="116">
        <f t="shared" si="12"/>
        <v>157.9</v>
      </c>
      <c r="F57" s="117">
        <v>5</v>
      </c>
      <c r="G57" s="118">
        <v>157.9</v>
      </c>
      <c r="H57" s="119">
        <v>0</v>
      </c>
      <c r="I57" s="120">
        <v>0</v>
      </c>
    </row>
    <row r="58" spans="1:9" ht="17.100000000000001" customHeight="1">
      <c r="A58" s="106"/>
      <c r="B58" s="415"/>
      <c r="C58" s="114" t="s">
        <v>11</v>
      </c>
      <c r="D58" s="115">
        <f t="shared" si="12"/>
        <v>5</v>
      </c>
      <c r="E58" s="116">
        <f t="shared" si="12"/>
        <v>91</v>
      </c>
      <c r="F58" s="117">
        <v>5</v>
      </c>
      <c r="G58" s="118">
        <v>91</v>
      </c>
      <c r="H58" s="119">
        <v>0</v>
      </c>
      <c r="I58" s="120">
        <v>0</v>
      </c>
    </row>
    <row r="59" spans="1:9" ht="17.100000000000001" customHeight="1">
      <c r="A59" s="106"/>
      <c r="B59" s="416"/>
      <c r="C59" s="121" t="s">
        <v>12</v>
      </c>
      <c r="D59" s="122">
        <f t="shared" si="12"/>
        <v>55</v>
      </c>
      <c r="E59" s="123">
        <f t="shared" si="12"/>
        <v>669</v>
      </c>
      <c r="F59" s="124">
        <v>53</v>
      </c>
      <c r="G59" s="125">
        <v>633.9</v>
      </c>
      <c r="H59" s="126">
        <v>2</v>
      </c>
      <c r="I59" s="127">
        <v>35.1</v>
      </c>
    </row>
    <row r="60" spans="1:9" ht="17.100000000000001" customHeight="1">
      <c r="A60" s="106"/>
      <c r="B60" s="414" t="s">
        <v>21</v>
      </c>
      <c r="C60" s="11" t="s">
        <v>15</v>
      </c>
      <c r="D60" s="101">
        <f>SUM(H60,F60)</f>
        <v>154</v>
      </c>
      <c r="E60" s="102">
        <f>SUM(I60,G60)</f>
        <v>2249.4</v>
      </c>
      <c r="F60" s="103">
        <f>SUM(F61:F64)</f>
        <v>154</v>
      </c>
      <c r="G60" s="104">
        <f>SUM(G61:G64)</f>
        <v>2249.4</v>
      </c>
      <c r="H60" s="101">
        <f>SUM(H61:H64)</f>
        <v>0</v>
      </c>
      <c r="I60" s="105">
        <f>SUM(I61:I64)</f>
        <v>0</v>
      </c>
    </row>
    <row r="61" spans="1:9" ht="17.100000000000001" customHeight="1">
      <c r="A61" s="106"/>
      <c r="B61" s="409"/>
      <c r="C61" s="107" t="s">
        <v>10</v>
      </c>
      <c r="D61" s="108">
        <f t="shared" ref="D61:E64" si="13">F61+H61</f>
        <v>3</v>
      </c>
      <c r="E61" s="109">
        <f t="shared" si="13"/>
        <v>312.8</v>
      </c>
      <c r="F61" s="110">
        <v>3</v>
      </c>
      <c r="G61" s="111">
        <v>312.8</v>
      </c>
      <c r="H61" s="112">
        <v>0</v>
      </c>
      <c r="I61" s="113">
        <v>0</v>
      </c>
    </row>
    <row r="62" spans="1:9" ht="17.100000000000001" customHeight="1">
      <c r="A62" s="106"/>
      <c r="B62" s="409"/>
      <c r="C62" s="114" t="s">
        <v>115</v>
      </c>
      <c r="D62" s="115">
        <f t="shared" si="13"/>
        <v>0</v>
      </c>
      <c r="E62" s="116">
        <f t="shared" si="13"/>
        <v>0</v>
      </c>
      <c r="F62" s="117">
        <v>0</v>
      </c>
      <c r="G62" s="118">
        <v>0</v>
      </c>
      <c r="H62" s="119">
        <v>0</v>
      </c>
      <c r="I62" s="120">
        <v>0</v>
      </c>
    </row>
    <row r="63" spans="1:9" ht="17.100000000000001" customHeight="1">
      <c r="A63" s="106"/>
      <c r="B63" s="409"/>
      <c r="C63" s="114" t="s">
        <v>11</v>
      </c>
      <c r="D63" s="115">
        <f t="shared" si="13"/>
        <v>24</v>
      </c>
      <c r="E63" s="116">
        <f t="shared" si="13"/>
        <v>347.6</v>
      </c>
      <c r="F63" s="117">
        <v>24</v>
      </c>
      <c r="G63" s="118">
        <v>347.6</v>
      </c>
      <c r="H63" s="119">
        <v>0</v>
      </c>
      <c r="I63" s="120">
        <v>0</v>
      </c>
    </row>
    <row r="64" spans="1:9" ht="17.100000000000001" customHeight="1">
      <c r="A64" s="129"/>
      <c r="B64" s="417"/>
      <c r="C64" s="121" t="s">
        <v>12</v>
      </c>
      <c r="D64" s="122">
        <f t="shared" si="13"/>
        <v>127</v>
      </c>
      <c r="E64" s="123">
        <f t="shared" si="13"/>
        <v>1589</v>
      </c>
      <c r="F64" s="124">
        <v>127</v>
      </c>
      <c r="G64" s="125">
        <v>1589</v>
      </c>
      <c r="H64" s="126">
        <v>0</v>
      </c>
      <c r="I64" s="127">
        <v>0</v>
      </c>
    </row>
    <row r="65" spans="1:9" ht="17.100000000000001" customHeight="1">
      <c r="A65" s="100" t="s">
        <v>121</v>
      </c>
      <c r="B65" s="411" t="s">
        <v>18</v>
      </c>
      <c r="C65" s="11" t="s">
        <v>15</v>
      </c>
      <c r="D65" s="101">
        <f>SUM(H65,F65)</f>
        <v>489</v>
      </c>
      <c r="E65" s="102">
        <f>SUM(I65,G65)</f>
        <v>7503.5</v>
      </c>
      <c r="F65" s="103">
        <f>SUM(F66:F69)</f>
        <v>474</v>
      </c>
      <c r="G65" s="104">
        <f>SUM(G66:G69)</f>
        <v>7232.5</v>
      </c>
      <c r="H65" s="101">
        <f>SUM(H66:H69)</f>
        <v>15</v>
      </c>
      <c r="I65" s="105">
        <f>SUM(I66:I69)</f>
        <v>271</v>
      </c>
    </row>
    <row r="66" spans="1:9" ht="17.100000000000001" customHeight="1">
      <c r="A66" s="106"/>
      <c r="B66" s="412"/>
      <c r="C66" s="107" t="s">
        <v>10</v>
      </c>
      <c r="D66" s="108">
        <f t="shared" ref="D66:E69" si="14">F66+H66</f>
        <v>24</v>
      </c>
      <c r="E66" s="109">
        <f t="shared" si="14"/>
        <v>1058.5999999999999</v>
      </c>
      <c r="F66" s="110">
        <v>24</v>
      </c>
      <c r="G66" s="111">
        <v>1058.5999999999999</v>
      </c>
      <c r="H66" s="112">
        <v>0</v>
      </c>
      <c r="I66" s="113">
        <v>0</v>
      </c>
    </row>
    <row r="67" spans="1:9" ht="17.100000000000001" customHeight="1">
      <c r="A67" s="106"/>
      <c r="B67" s="412"/>
      <c r="C67" s="114" t="s">
        <v>115</v>
      </c>
      <c r="D67" s="115">
        <f t="shared" si="14"/>
        <v>13</v>
      </c>
      <c r="E67" s="116">
        <f t="shared" si="14"/>
        <v>471</v>
      </c>
      <c r="F67" s="117">
        <v>13</v>
      </c>
      <c r="G67" s="118">
        <v>471</v>
      </c>
      <c r="H67" s="119">
        <v>0</v>
      </c>
      <c r="I67" s="120">
        <v>0</v>
      </c>
    </row>
    <row r="68" spans="1:9" ht="17.100000000000001" customHeight="1">
      <c r="A68" s="106"/>
      <c r="B68" s="412"/>
      <c r="C68" s="114" t="s">
        <v>11</v>
      </c>
      <c r="D68" s="115">
        <f t="shared" si="14"/>
        <v>30</v>
      </c>
      <c r="E68" s="116">
        <f t="shared" si="14"/>
        <v>1251.9000000000001</v>
      </c>
      <c r="F68" s="117">
        <v>30</v>
      </c>
      <c r="G68" s="118">
        <v>1251.9000000000001</v>
      </c>
      <c r="H68" s="119">
        <v>0</v>
      </c>
      <c r="I68" s="120">
        <v>0</v>
      </c>
    </row>
    <row r="69" spans="1:9" ht="17.100000000000001" customHeight="1">
      <c r="A69" s="106"/>
      <c r="B69" s="413"/>
      <c r="C69" s="121" t="s">
        <v>12</v>
      </c>
      <c r="D69" s="122">
        <f t="shared" si="14"/>
        <v>422</v>
      </c>
      <c r="E69" s="123">
        <f t="shared" si="14"/>
        <v>4722</v>
      </c>
      <c r="F69" s="124">
        <v>407</v>
      </c>
      <c r="G69" s="125">
        <v>4451</v>
      </c>
      <c r="H69" s="126">
        <v>15</v>
      </c>
      <c r="I69" s="127">
        <v>271</v>
      </c>
    </row>
    <row r="70" spans="1:9" ht="17.100000000000001" customHeight="1">
      <c r="A70" s="106"/>
      <c r="B70" s="414" t="s">
        <v>19</v>
      </c>
      <c r="C70" s="11" t="s">
        <v>15</v>
      </c>
      <c r="D70" s="101">
        <f>SUM(H70,F70)</f>
        <v>199</v>
      </c>
      <c r="E70" s="102">
        <f>SUM(I70,G70)</f>
        <v>1650.6</v>
      </c>
      <c r="F70" s="103">
        <f>SUM(F71:F74)</f>
        <v>198</v>
      </c>
      <c r="G70" s="104">
        <f>SUM(G71:G74)</f>
        <v>1641.6</v>
      </c>
      <c r="H70" s="101">
        <f>SUM(H71:H74)</f>
        <v>1</v>
      </c>
      <c r="I70" s="105">
        <f>SUM(I71:I74)</f>
        <v>9</v>
      </c>
    </row>
    <row r="71" spans="1:9" ht="17.100000000000001" customHeight="1">
      <c r="A71" s="106"/>
      <c r="B71" s="414"/>
      <c r="C71" s="107" t="s">
        <v>10</v>
      </c>
      <c r="D71" s="108">
        <f t="shared" ref="D71:E74" si="15">F71+H71</f>
        <v>0</v>
      </c>
      <c r="E71" s="109">
        <f t="shared" si="15"/>
        <v>0</v>
      </c>
      <c r="F71" s="110">
        <v>0</v>
      </c>
      <c r="G71" s="111">
        <v>0</v>
      </c>
      <c r="H71" s="112">
        <v>0</v>
      </c>
      <c r="I71" s="113">
        <v>0</v>
      </c>
    </row>
    <row r="72" spans="1:9" ht="17.100000000000001" customHeight="1">
      <c r="A72" s="106"/>
      <c r="B72" s="414"/>
      <c r="C72" s="114" t="s">
        <v>115</v>
      </c>
      <c r="D72" s="115">
        <f t="shared" si="15"/>
        <v>21</v>
      </c>
      <c r="E72" s="116">
        <f t="shared" si="15"/>
        <v>288.60000000000002</v>
      </c>
      <c r="F72" s="117">
        <v>21</v>
      </c>
      <c r="G72" s="118">
        <v>288.60000000000002</v>
      </c>
      <c r="H72" s="119">
        <v>0</v>
      </c>
      <c r="I72" s="120">
        <v>0</v>
      </c>
    </row>
    <row r="73" spans="1:9" ht="17.100000000000001" customHeight="1">
      <c r="A73" s="106"/>
      <c r="B73" s="414"/>
      <c r="C73" s="114" t="s">
        <v>11</v>
      </c>
      <c r="D73" s="115">
        <f t="shared" si="15"/>
        <v>5</v>
      </c>
      <c r="E73" s="116">
        <f t="shared" si="15"/>
        <v>48</v>
      </c>
      <c r="F73" s="117">
        <v>5</v>
      </c>
      <c r="G73" s="118">
        <v>48</v>
      </c>
      <c r="H73" s="119">
        <v>0</v>
      </c>
      <c r="I73" s="120">
        <v>0</v>
      </c>
    </row>
    <row r="74" spans="1:9" ht="17.100000000000001" customHeight="1">
      <c r="A74" s="106"/>
      <c r="B74" s="414"/>
      <c r="C74" s="121" t="s">
        <v>12</v>
      </c>
      <c r="D74" s="122">
        <f t="shared" si="15"/>
        <v>173</v>
      </c>
      <c r="E74" s="123">
        <f t="shared" si="15"/>
        <v>1314</v>
      </c>
      <c r="F74" s="124">
        <v>172</v>
      </c>
      <c r="G74" s="125">
        <v>1305</v>
      </c>
      <c r="H74" s="126">
        <v>1</v>
      </c>
      <c r="I74" s="127">
        <v>9</v>
      </c>
    </row>
    <row r="75" spans="1:9" ht="17.100000000000001" customHeight="1">
      <c r="A75" s="106"/>
      <c r="B75" s="411" t="s">
        <v>20</v>
      </c>
      <c r="C75" s="11" t="s">
        <v>15</v>
      </c>
      <c r="D75" s="101">
        <f>SUM(H75,F75)</f>
        <v>67</v>
      </c>
      <c r="E75" s="102">
        <f>SUM(I75,G75)</f>
        <v>956.5</v>
      </c>
      <c r="F75" s="103">
        <f>SUM(F76:F79)</f>
        <v>65</v>
      </c>
      <c r="G75" s="104">
        <f>SUM(G76:G79)</f>
        <v>921.4</v>
      </c>
      <c r="H75" s="101">
        <f>SUM(H76:H79)</f>
        <v>2</v>
      </c>
      <c r="I75" s="105">
        <f>SUM(I76:I79)</f>
        <v>35.1</v>
      </c>
    </row>
    <row r="76" spans="1:9" ht="17.100000000000001" customHeight="1">
      <c r="A76" s="106"/>
      <c r="B76" s="415"/>
      <c r="C76" s="107" t="s">
        <v>10</v>
      </c>
      <c r="D76" s="108">
        <f t="shared" ref="D76:E79" si="16">F76+H76</f>
        <v>2</v>
      </c>
      <c r="E76" s="109">
        <f t="shared" si="16"/>
        <v>38.6</v>
      </c>
      <c r="F76" s="110">
        <v>2</v>
      </c>
      <c r="G76" s="111">
        <v>38.6</v>
      </c>
      <c r="H76" s="112">
        <v>0</v>
      </c>
      <c r="I76" s="113">
        <v>0</v>
      </c>
    </row>
    <row r="77" spans="1:9" s="9" customFormat="1" ht="17.100000000000001" customHeight="1">
      <c r="A77" s="106"/>
      <c r="B77" s="415"/>
      <c r="C77" s="114" t="s">
        <v>115</v>
      </c>
      <c r="D77" s="115">
        <f t="shared" si="16"/>
        <v>5</v>
      </c>
      <c r="E77" s="116">
        <f t="shared" si="16"/>
        <v>157.9</v>
      </c>
      <c r="F77" s="117">
        <v>5</v>
      </c>
      <c r="G77" s="118">
        <v>157.9</v>
      </c>
      <c r="H77" s="119">
        <v>0</v>
      </c>
      <c r="I77" s="120">
        <v>0</v>
      </c>
    </row>
    <row r="78" spans="1:9" ht="17.100000000000001" customHeight="1">
      <c r="A78" s="106"/>
      <c r="B78" s="415"/>
      <c r="C78" s="114" t="s">
        <v>11</v>
      </c>
      <c r="D78" s="115">
        <f t="shared" si="16"/>
        <v>5</v>
      </c>
      <c r="E78" s="116">
        <f t="shared" si="16"/>
        <v>91</v>
      </c>
      <c r="F78" s="117">
        <v>5</v>
      </c>
      <c r="G78" s="118">
        <v>91</v>
      </c>
      <c r="H78" s="119">
        <v>0</v>
      </c>
      <c r="I78" s="120">
        <v>0</v>
      </c>
    </row>
    <row r="79" spans="1:9" ht="17.100000000000001" customHeight="1">
      <c r="A79" s="106"/>
      <c r="B79" s="416"/>
      <c r="C79" s="121" t="s">
        <v>12</v>
      </c>
      <c r="D79" s="122">
        <f t="shared" si="16"/>
        <v>55</v>
      </c>
      <c r="E79" s="123">
        <f t="shared" si="16"/>
        <v>669</v>
      </c>
      <c r="F79" s="124">
        <v>53</v>
      </c>
      <c r="G79" s="125">
        <v>633.9</v>
      </c>
      <c r="H79" s="126">
        <v>2</v>
      </c>
      <c r="I79" s="127">
        <v>35.1</v>
      </c>
    </row>
    <row r="80" spans="1:9" ht="17.100000000000001" customHeight="1">
      <c r="A80" s="106"/>
      <c r="B80" s="414" t="s">
        <v>21</v>
      </c>
      <c r="C80" s="11" t="s">
        <v>15</v>
      </c>
      <c r="D80" s="101">
        <f>SUM(H80,F80)</f>
        <v>154</v>
      </c>
      <c r="E80" s="102">
        <f>SUM(I80,G80)</f>
        <v>2253.1000000000004</v>
      </c>
      <c r="F80" s="103">
        <f>SUM(F81:F84)</f>
        <v>154</v>
      </c>
      <c r="G80" s="104">
        <f>SUM(G81:G84)</f>
        <v>2253.1000000000004</v>
      </c>
      <c r="H80" s="101">
        <f>SUM(H81:H84)</f>
        <v>0</v>
      </c>
      <c r="I80" s="105">
        <f>SUM(I81:I84)</f>
        <v>0</v>
      </c>
    </row>
    <row r="81" spans="1:9" ht="17.100000000000001" customHeight="1">
      <c r="A81" s="106"/>
      <c r="B81" s="409"/>
      <c r="C81" s="107" t="s">
        <v>10</v>
      </c>
      <c r="D81" s="108">
        <f t="shared" ref="D81:E84" si="17">F81+H81</f>
        <v>3</v>
      </c>
      <c r="E81" s="109">
        <f t="shared" si="17"/>
        <v>312.8</v>
      </c>
      <c r="F81" s="110">
        <v>3</v>
      </c>
      <c r="G81" s="111">
        <v>312.8</v>
      </c>
      <c r="H81" s="112">
        <v>0</v>
      </c>
      <c r="I81" s="113">
        <v>0</v>
      </c>
    </row>
    <row r="82" spans="1:9" ht="17.100000000000001" customHeight="1">
      <c r="A82" s="106"/>
      <c r="B82" s="409"/>
      <c r="C82" s="114" t="s">
        <v>115</v>
      </c>
      <c r="D82" s="115">
        <f t="shared" si="17"/>
        <v>0</v>
      </c>
      <c r="E82" s="116">
        <f t="shared" si="17"/>
        <v>0</v>
      </c>
      <c r="F82" s="117">
        <v>0</v>
      </c>
      <c r="G82" s="118">
        <v>0</v>
      </c>
      <c r="H82" s="119">
        <v>0</v>
      </c>
      <c r="I82" s="120">
        <v>0</v>
      </c>
    </row>
    <row r="83" spans="1:9" ht="17.100000000000001" customHeight="1">
      <c r="A83" s="106"/>
      <c r="B83" s="409"/>
      <c r="C83" s="114" t="s">
        <v>11</v>
      </c>
      <c r="D83" s="115">
        <f t="shared" si="17"/>
        <v>24</v>
      </c>
      <c r="E83" s="116">
        <f t="shared" si="17"/>
        <v>350.4</v>
      </c>
      <c r="F83" s="117">
        <v>24</v>
      </c>
      <c r="G83" s="118">
        <v>350.4</v>
      </c>
      <c r="H83" s="119">
        <v>0</v>
      </c>
      <c r="I83" s="120">
        <v>0</v>
      </c>
    </row>
    <row r="84" spans="1:9" ht="17.100000000000001" customHeight="1">
      <c r="A84" s="129"/>
      <c r="B84" s="417"/>
      <c r="C84" s="121" t="s">
        <v>12</v>
      </c>
      <c r="D84" s="122">
        <f t="shared" si="17"/>
        <v>127</v>
      </c>
      <c r="E84" s="123">
        <f t="shared" si="17"/>
        <v>1589.9</v>
      </c>
      <c r="F84" s="124">
        <v>127</v>
      </c>
      <c r="G84" s="125">
        <v>1589.9</v>
      </c>
      <c r="H84" s="126">
        <v>0</v>
      </c>
      <c r="I84" s="127">
        <v>0</v>
      </c>
    </row>
    <row r="85" spans="1:9" ht="17.100000000000001" customHeight="1">
      <c r="A85" s="87"/>
      <c r="B85" s="15"/>
      <c r="C85" s="16"/>
      <c r="D85" s="82"/>
      <c r="E85" s="82"/>
      <c r="F85" s="82"/>
      <c r="G85" s="82"/>
      <c r="H85" s="82"/>
      <c r="I85" s="83"/>
    </row>
    <row r="86" spans="1:9" ht="17.100000000000001" customHeight="1">
      <c r="A86" s="100" t="s">
        <v>122</v>
      </c>
      <c r="B86" s="408" t="s">
        <v>18</v>
      </c>
      <c r="C86" s="11" t="s">
        <v>15</v>
      </c>
      <c r="D86" s="101">
        <f>SUM(H86,F86)</f>
        <v>482</v>
      </c>
      <c r="E86" s="102">
        <f>SUM(I86,G86)</f>
        <v>7629.2000000000007</v>
      </c>
      <c r="F86" s="103">
        <f>SUM(F87:F90)</f>
        <v>469</v>
      </c>
      <c r="G86" s="104">
        <f>SUM(G87:G90)</f>
        <v>7358.2000000000007</v>
      </c>
      <c r="H86" s="101">
        <f>SUM(H87:H90)</f>
        <v>13</v>
      </c>
      <c r="I86" s="105">
        <f>SUM(I87:I90)</f>
        <v>271</v>
      </c>
    </row>
    <row r="87" spans="1:9" ht="17.100000000000001" customHeight="1">
      <c r="A87" s="106"/>
      <c r="B87" s="409"/>
      <c r="C87" s="107" t="s">
        <v>10</v>
      </c>
      <c r="D87" s="108">
        <f t="shared" ref="D87:E90" si="18">F87+H87</f>
        <v>24</v>
      </c>
      <c r="E87" s="109">
        <f t="shared" si="18"/>
        <v>1716.8</v>
      </c>
      <c r="F87" s="110">
        <v>24</v>
      </c>
      <c r="G87" s="111">
        <v>1716.8</v>
      </c>
      <c r="H87" s="112">
        <v>0</v>
      </c>
      <c r="I87" s="113">
        <v>0</v>
      </c>
    </row>
    <row r="88" spans="1:9" ht="17.100000000000001" customHeight="1">
      <c r="A88" s="106"/>
      <c r="B88" s="409"/>
      <c r="C88" s="114" t="s">
        <v>115</v>
      </c>
      <c r="D88" s="115">
        <f t="shared" si="18"/>
        <v>13</v>
      </c>
      <c r="E88" s="116">
        <f t="shared" si="18"/>
        <v>471</v>
      </c>
      <c r="F88" s="117">
        <v>13</v>
      </c>
      <c r="G88" s="118">
        <v>471</v>
      </c>
      <c r="H88" s="119">
        <v>0</v>
      </c>
      <c r="I88" s="120">
        <v>0</v>
      </c>
    </row>
    <row r="89" spans="1:9" ht="17.100000000000001" customHeight="1">
      <c r="A89" s="106"/>
      <c r="B89" s="409"/>
      <c r="C89" s="114" t="s">
        <v>11</v>
      </c>
      <c r="D89" s="115">
        <f t="shared" si="18"/>
        <v>30</v>
      </c>
      <c r="E89" s="116">
        <f t="shared" si="18"/>
        <v>718.4</v>
      </c>
      <c r="F89" s="117">
        <v>30</v>
      </c>
      <c r="G89" s="118">
        <v>718.4</v>
      </c>
      <c r="H89" s="119">
        <v>0</v>
      </c>
      <c r="I89" s="120">
        <v>0</v>
      </c>
    </row>
    <row r="90" spans="1:9" ht="17.100000000000001" customHeight="1">
      <c r="A90" s="106"/>
      <c r="B90" s="409"/>
      <c r="C90" s="121" t="s">
        <v>12</v>
      </c>
      <c r="D90" s="122">
        <f t="shared" si="18"/>
        <v>415</v>
      </c>
      <c r="E90" s="123">
        <f t="shared" si="18"/>
        <v>4723</v>
      </c>
      <c r="F90" s="124">
        <v>402</v>
      </c>
      <c r="G90" s="125">
        <v>4452</v>
      </c>
      <c r="H90" s="126">
        <v>13</v>
      </c>
      <c r="I90" s="127">
        <v>271</v>
      </c>
    </row>
    <row r="91" spans="1:9" ht="17.100000000000001" customHeight="1">
      <c r="A91" s="106"/>
      <c r="B91" s="411" t="s">
        <v>19</v>
      </c>
      <c r="C91" s="11" t="s">
        <v>15</v>
      </c>
      <c r="D91" s="101">
        <f>SUM(H91,F91)</f>
        <v>200</v>
      </c>
      <c r="E91" s="102">
        <f>SUM(I91,G91)</f>
        <v>1715.1</v>
      </c>
      <c r="F91" s="103">
        <f>SUM(F92:F95)</f>
        <v>199</v>
      </c>
      <c r="G91" s="104">
        <f>SUM(G92:G95)</f>
        <v>1706.1</v>
      </c>
      <c r="H91" s="101">
        <f>SUM(H92:H95)</f>
        <v>1</v>
      </c>
      <c r="I91" s="105">
        <f>SUM(I92:I95)</f>
        <v>9</v>
      </c>
    </row>
    <row r="92" spans="1:9" ht="17.100000000000001" customHeight="1">
      <c r="A92" s="106"/>
      <c r="B92" s="415"/>
      <c r="C92" s="107" t="s">
        <v>10</v>
      </c>
      <c r="D92" s="108">
        <f t="shared" ref="D92:E95" si="19">F92+H92</f>
        <v>0</v>
      </c>
      <c r="E92" s="109">
        <f t="shared" si="19"/>
        <v>0</v>
      </c>
      <c r="F92" s="110">
        <v>0</v>
      </c>
      <c r="G92" s="111">
        <v>0</v>
      </c>
      <c r="H92" s="112">
        <v>0</v>
      </c>
      <c r="I92" s="113">
        <v>0</v>
      </c>
    </row>
    <row r="93" spans="1:9" ht="17.100000000000001" customHeight="1">
      <c r="A93" s="106"/>
      <c r="B93" s="415"/>
      <c r="C93" s="114" t="s">
        <v>115</v>
      </c>
      <c r="D93" s="115">
        <f t="shared" si="19"/>
        <v>22</v>
      </c>
      <c r="E93" s="116">
        <f t="shared" si="19"/>
        <v>343.1</v>
      </c>
      <c r="F93" s="117">
        <v>22</v>
      </c>
      <c r="G93" s="118">
        <v>343.1</v>
      </c>
      <c r="H93" s="119">
        <v>0</v>
      </c>
      <c r="I93" s="120">
        <v>0</v>
      </c>
    </row>
    <row r="94" spans="1:9" ht="17.100000000000001" customHeight="1">
      <c r="A94" s="106"/>
      <c r="B94" s="415"/>
      <c r="C94" s="114" t="s">
        <v>11</v>
      </c>
      <c r="D94" s="115">
        <f t="shared" si="19"/>
        <v>5</v>
      </c>
      <c r="E94" s="116">
        <f t="shared" si="19"/>
        <v>48</v>
      </c>
      <c r="F94" s="117">
        <v>5</v>
      </c>
      <c r="G94" s="118">
        <v>48</v>
      </c>
      <c r="H94" s="119">
        <v>0</v>
      </c>
      <c r="I94" s="120">
        <v>0</v>
      </c>
    </row>
    <row r="95" spans="1:9" ht="17.100000000000001" customHeight="1">
      <c r="A95" s="106"/>
      <c r="B95" s="416"/>
      <c r="C95" s="121" t="s">
        <v>12</v>
      </c>
      <c r="D95" s="122">
        <f t="shared" si="19"/>
        <v>173</v>
      </c>
      <c r="E95" s="123">
        <f t="shared" si="19"/>
        <v>1324</v>
      </c>
      <c r="F95" s="124">
        <v>172</v>
      </c>
      <c r="G95" s="125">
        <v>1315</v>
      </c>
      <c r="H95" s="126">
        <v>1</v>
      </c>
      <c r="I95" s="127">
        <v>9</v>
      </c>
    </row>
    <row r="96" spans="1:9" ht="17.100000000000001" customHeight="1">
      <c r="A96" s="106"/>
      <c r="B96" s="414" t="s">
        <v>20</v>
      </c>
      <c r="C96" s="11" t="s">
        <v>15</v>
      </c>
      <c r="D96" s="101">
        <f>SUM(H96,F96)</f>
        <v>66</v>
      </c>
      <c r="E96" s="102">
        <f>SUM(I96,G96)</f>
        <v>954.9</v>
      </c>
      <c r="F96" s="103">
        <f>SUM(F97:F100)</f>
        <v>64</v>
      </c>
      <c r="G96" s="104">
        <f>SUM(G97:G100)</f>
        <v>919.8</v>
      </c>
      <c r="H96" s="101">
        <f>SUM(H97:H100)</f>
        <v>2</v>
      </c>
      <c r="I96" s="105">
        <f>SUM(I97:I100)</f>
        <v>35.1</v>
      </c>
    </row>
    <row r="97" spans="1:9" ht="17.100000000000001" customHeight="1">
      <c r="A97" s="106"/>
      <c r="B97" s="414"/>
      <c r="C97" s="107" t="s">
        <v>10</v>
      </c>
      <c r="D97" s="112">
        <f t="shared" ref="D97:E100" si="20">F97+H97</f>
        <v>2</v>
      </c>
      <c r="E97" s="109">
        <f t="shared" si="20"/>
        <v>38.6</v>
      </c>
      <c r="F97" s="110">
        <v>2</v>
      </c>
      <c r="G97" s="111">
        <v>38.6</v>
      </c>
      <c r="H97" s="112">
        <v>0</v>
      </c>
      <c r="I97" s="113">
        <v>0</v>
      </c>
    </row>
    <row r="98" spans="1:9" ht="17.100000000000001" customHeight="1">
      <c r="A98" s="106"/>
      <c r="B98" s="414"/>
      <c r="C98" s="114" t="s">
        <v>115</v>
      </c>
      <c r="D98" s="119">
        <f t="shared" si="20"/>
        <v>5</v>
      </c>
      <c r="E98" s="116">
        <f t="shared" si="20"/>
        <v>157.9</v>
      </c>
      <c r="F98" s="117">
        <v>5</v>
      </c>
      <c r="G98" s="118">
        <v>157.9</v>
      </c>
      <c r="H98" s="119">
        <v>0</v>
      </c>
      <c r="I98" s="120">
        <v>0</v>
      </c>
    </row>
    <row r="99" spans="1:9" ht="17.100000000000001" customHeight="1">
      <c r="A99" s="106"/>
      <c r="B99" s="414"/>
      <c r="C99" s="114" t="s">
        <v>11</v>
      </c>
      <c r="D99" s="119">
        <f t="shared" si="20"/>
        <v>5</v>
      </c>
      <c r="E99" s="116">
        <f t="shared" si="20"/>
        <v>91</v>
      </c>
      <c r="F99" s="117">
        <v>5</v>
      </c>
      <c r="G99" s="118">
        <v>91</v>
      </c>
      <c r="H99" s="119">
        <v>0</v>
      </c>
      <c r="I99" s="120">
        <v>0</v>
      </c>
    </row>
    <row r="100" spans="1:9" ht="17.100000000000001" customHeight="1">
      <c r="A100" s="106"/>
      <c r="B100" s="414"/>
      <c r="C100" s="121" t="s">
        <v>12</v>
      </c>
      <c r="D100" s="126">
        <f t="shared" si="20"/>
        <v>54</v>
      </c>
      <c r="E100" s="123">
        <f t="shared" si="20"/>
        <v>667.4</v>
      </c>
      <c r="F100" s="124">
        <v>52</v>
      </c>
      <c r="G100" s="125">
        <v>632.29999999999995</v>
      </c>
      <c r="H100" s="126">
        <v>2</v>
      </c>
      <c r="I100" s="127">
        <v>35.1</v>
      </c>
    </row>
    <row r="101" spans="1:9" ht="17.100000000000001" customHeight="1">
      <c r="A101" s="106"/>
      <c r="B101" s="411" t="s">
        <v>21</v>
      </c>
      <c r="C101" s="11" t="s">
        <v>15</v>
      </c>
      <c r="D101" s="101">
        <f>SUM(H101,F101)</f>
        <v>154</v>
      </c>
      <c r="E101" s="102">
        <f>SUM(I101,G101)</f>
        <v>2253.1000000000004</v>
      </c>
      <c r="F101" s="103">
        <f>SUM(F102:F105)</f>
        <v>154</v>
      </c>
      <c r="G101" s="104">
        <f>SUM(G102:G105)</f>
        <v>2253.1000000000004</v>
      </c>
      <c r="H101" s="101">
        <f>SUM(H102:H105)</f>
        <v>0</v>
      </c>
      <c r="I101" s="105">
        <f>SUM(I102:I105)</f>
        <v>0</v>
      </c>
    </row>
    <row r="102" spans="1:9" ht="17.100000000000001" customHeight="1">
      <c r="A102" s="106"/>
      <c r="B102" s="412"/>
      <c r="C102" s="107" t="s">
        <v>10</v>
      </c>
      <c r="D102" s="112">
        <f t="shared" ref="D102:E105" si="21">F102+H102</f>
        <v>3</v>
      </c>
      <c r="E102" s="109">
        <f t="shared" si="21"/>
        <v>312.8</v>
      </c>
      <c r="F102" s="110">
        <v>3</v>
      </c>
      <c r="G102" s="111">
        <v>312.8</v>
      </c>
      <c r="H102" s="112">
        <v>0</v>
      </c>
      <c r="I102" s="113">
        <v>0</v>
      </c>
    </row>
    <row r="103" spans="1:9" ht="17.100000000000001" customHeight="1">
      <c r="A103" s="106"/>
      <c r="B103" s="412"/>
      <c r="C103" s="114" t="s">
        <v>115</v>
      </c>
      <c r="D103" s="119">
        <f t="shared" si="21"/>
        <v>0</v>
      </c>
      <c r="E103" s="116">
        <f t="shared" si="21"/>
        <v>0</v>
      </c>
      <c r="F103" s="117">
        <v>0</v>
      </c>
      <c r="G103" s="118">
        <v>0</v>
      </c>
      <c r="H103" s="119">
        <v>0</v>
      </c>
      <c r="I103" s="120">
        <v>0</v>
      </c>
    </row>
    <row r="104" spans="1:9" ht="17.100000000000001" customHeight="1">
      <c r="A104" s="106"/>
      <c r="B104" s="412"/>
      <c r="C104" s="114" t="s">
        <v>11</v>
      </c>
      <c r="D104" s="119">
        <f t="shared" si="21"/>
        <v>24</v>
      </c>
      <c r="E104" s="116">
        <f t="shared" si="21"/>
        <v>350.4</v>
      </c>
      <c r="F104" s="117">
        <v>24</v>
      </c>
      <c r="G104" s="118">
        <v>350.4</v>
      </c>
      <c r="H104" s="119">
        <v>0</v>
      </c>
      <c r="I104" s="120">
        <v>0</v>
      </c>
    </row>
    <row r="105" spans="1:9" ht="17.100000000000001" customHeight="1">
      <c r="A105" s="129"/>
      <c r="B105" s="413"/>
      <c r="C105" s="121" t="s">
        <v>12</v>
      </c>
      <c r="D105" s="126">
        <f t="shared" si="21"/>
        <v>127</v>
      </c>
      <c r="E105" s="123">
        <f t="shared" si="21"/>
        <v>1589.9</v>
      </c>
      <c r="F105" s="124">
        <v>127</v>
      </c>
      <c r="G105" s="125">
        <v>1589.9</v>
      </c>
      <c r="H105" s="126">
        <v>0</v>
      </c>
      <c r="I105" s="127">
        <v>0</v>
      </c>
    </row>
    <row r="106" spans="1:9" ht="17.100000000000001" customHeight="1">
      <c r="A106" s="100" t="s">
        <v>123</v>
      </c>
      <c r="B106" s="411" t="s">
        <v>18</v>
      </c>
      <c r="C106" s="11" t="s">
        <v>15</v>
      </c>
      <c r="D106" s="101">
        <f>SUM(H106,F106)</f>
        <v>489</v>
      </c>
      <c r="E106" s="102">
        <f>SUM(I106,G106)</f>
        <v>7753.7000000000007</v>
      </c>
      <c r="F106" s="103">
        <f>SUM(F107:F110)</f>
        <v>476</v>
      </c>
      <c r="G106" s="104">
        <f>SUM(G107:G110)</f>
        <v>7482.7000000000007</v>
      </c>
      <c r="H106" s="101">
        <f>SUM(H107:H110)</f>
        <v>13</v>
      </c>
      <c r="I106" s="105">
        <f>SUM(I107:I110)</f>
        <v>271</v>
      </c>
    </row>
    <row r="107" spans="1:9" ht="17.100000000000001" customHeight="1">
      <c r="A107" s="106"/>
      <c r="B107" s="412"/>
      <c r="C107" s="107" t="s">
        <v>10</v>
      </c>
      <c r="D107" s="112">
        <f t="shared" ref="D107:E110" si="22">F107+H107</f>
        <v>25</v>
      </c>
      <c r="E107" s="109">
        <f t="shared" si="22"/>
        <v>1767.3</v>
      </c>
      <c r="F107" s="110">
        <v>25</v>
      </c>
      <c r="G107" s="111">
        <v>1767.3</v>
      </c>
      <c r="H107" s="112">
        <v>0</v>
      </c>
      <c r="I107" s="113">
        <v>0</v>
      </c>
    </row>
    <row r="108" spans="1:9" ht="17.100000000000001" customHeight="1">
      <c r="A108" s="106"/>
      <c r="B108" s="412"/>
      <c r="C108" s="114" t="s">
        <v>115</v>
      </c>
      <c r="D108" s="119">
        <f t="shared" si="22"/>
        <v>13</v>
      </c>
      <c r="E108" s="116">
        <f t="shared" si="22"/>
        <v>471</v>
      </c>
      <c r="F108" s="117">
        <v>13</v>
      </c>
      <c r="G108" s="118">
        <v>471</v>
      </c>
      <c r="H108" s="119">
        <v>0</v>
      </c>
      <c r="I108" s="120">
        <v>0</v>
      </c>
    </row>
    <row r="109" spans="1:9" ht="17.100000000000001" customHeight="1">
      <c r="A109" s="106"/>
      <c r="B109" s="412"/>
      <c r="C109" s="114" t="s">
        <v>11</v>
      </c>
      <c r="D109" s="119">
        <f t="shared" si="22"/>
        <v>30</v>
      </c>
      <c r="E109" s="116">
        <f t="shared" si="22"/>
        <v>718.4</v>
      </c>
      <c r="F109" s="117">
        <v>30</v>
      </c>
      <c r="G109" s="118">
        <v>718.4</v>
      </c>
      <c r="H109" s="119">
        <v>0</v>
      </c>
      <c r="I109" s="120">
        <v>0</v>
      </c>
    </row>
    <row r="110" spans="1:9" ht="17.100000000000001" customHeight="1">
      <c r="A110" s="106"/>
      <c r="B110" s="413"/>
      <c r="C110" s="121" t="s">
        <v>12</v>
      </c>
      <c r="D110" s="126">
        <f t="shared" si="22"/>
        <v>421</v>
      </c>
      <c r="E110" s="123">
        <f t="shared" si="22"/>
        <v>4797</v>
      </c>
      <c r="F110" s="124">
        <v>408</v>
      </c>
      <c r="G110" s="125">
        <v>4526</v>
      </c>
      <c r="H110" s="126">
        <v>13</v>
      </c>
      <c r="I110" s="127">
        <v>271</v>
      </c>
    </row>
    <row r="111" spans="1:9" ht="17.100000000000001" customHeight="1">
      <c r="A111" s="106"/>
      <c r="B111" s="414" t="s">
        <v>19</v>
      </c>
      <c r="C111" s="11" t="s">
        <v>15</v>
      </c>
      <c r="D111" s="101">
        <f>SUM(H111,F111)</f>
        <v>200</v>
      </c>
      <c r="E111" s="102">
        <f>SUM(I111,G111)</f>
        <v>1715.1</v>
      </c>
      <c r="F111" s="103">
        <f>SUM(F112:F115)</f>
        <v>199</v>
      </c>
      <c r="G111" s="104">
        <f>SUM(G112:G115)</f>
        <v>1706.1</v>
      </c>
      <c r="H111" s="101">
        <f>SUM(H112:H115)</f>
        <v>1</v>
      </c>
      <c r="I111" s="105">
        <f>SUM(I112:I115)</f>
        <v>9</v>
      </c>
    </row>
    <row r="112" spans="1:9" ht="17.100000000000001" customHeight="1">
      <c r="A112" s="106"/>
      <c r="B112" s="414"/>
      <c r="C112" s="107" t="s">
        <v>10</v>
      </c>
      <c r="D112" s="112">
        <f t="shared" ref="D112:E115" si="23">F112+H112</f>
        <v>0</v>
      </c>
      <c r="E112" s="109">
        <f t="shared" si="23"/>
        <v>0</v>
      </c>
      <c r="F112" s="110">
        <v>0</v>
      </c>
      <c r="G112" s="111">
        <v>0</v>
      </c>
      <c r="H112" s="112">
        <v>0</v>
      </c>
      <c r="I112" s="113">
        <v>0</v>
      </c>
    </row>
    <row r="113" spans="1:9" ht="17.100000000000001" customHeight="1">
      <c r="A113" s="106"/>
      <c r="B113" s="414"/>
      <c r="C113" s="114" t="s">
        <v>115</v>
      </c>
      <c r="D113" s="119">
        <f t="shared" si="23"/>
        <v>22</v>
      </c>
      <c r="E113" s="116">
        <f t="shared" si="23"/>
        <v>343.1</v>
      </c>
      <c r="F113" s="117">
        <v>22</v>
      </c>
      <c r="G113" s="118">
        <v>343.1</v>
      </c>
      <c r="H113" s="119">
        <v>0</v>
      </c>
      <c r="I113" s="120">
        <v>0</v>
      </c>
    </row>
    <row r="114" spans="1:9" ht="17.100000000000001" customHeight="1">
      <c r="A114" s="106"/>
      <c r="B114" s="414"/>
      <c r="C114" s="114" t="s">
        <v>11</v>
      </c>
      <c r="D114" s="119">
        <f t="shared" si="23"/>
        <v>5</v>
      </c>
      <c r="E114" s="116">
        <f t="shared" si="23"/>
        <v>48</v>
      </c>
      <c r="F114" s="117">
        <v>5</v>
      </c>
      <c r="G114" s="118">
        <v>48</v>
      </c>
      <c r="H114" s="119">
        <v>0</v>
      </c>
      <c r="I114" s="120">
        <v>0</v>
      </c>
    </row>
    <row r="115" spans="1:9" ht="17.100000000000001" customHeight="1">
      <c r="A115" s="106"/>
      <c r="B115" s="414"/>
      <c r="C115" s="121" t="s">
        <v>12</v>
      </c>
      <c r="D115" s="126">
        <f t="shared" si="23"/>
        <v>173</v>
      </c>
      <c r="E115" s="123">
        <f t="shared" si="23"/>
        <v>1324</v>
      </c>
      <c r="F115" s="124">
        <v>172</v>
      </c>
      <c r="G115" s="125">
        <v>1315</v>
      </c>
      <c r="H115" s="126">
        <v>1</v>
      </c>
      <c r="I115" s="127">
        <v>9</v>
      </c>
    </row>
    <row r="116" spans="1:9" ht="17.100000000000001" customHeight="1">
      <c r="A116" s="106"/>
      <c r="B116" s="411" t="s">
        <v>20</v>
      </c>
      <c r="C116" s="11" t="s">
        <v>15</v>
      </c>
      <c r="D116" s="101">
        <f>SUM(H116,F116)</f>
        <v>66</v>
      </c>
      <c r="E116" s="102">
        <f>SUM(I116,G116)</f>
        <v>954.9</v>
      </c>
      <c r="F116" s="103">
        <f>SUM(F117:F120)</f>
        <v>64</v>
      </c>
      <c r="G116" s="104">
        <f>SUM(G117:G120)</f>
        <v>919.8</v>
      </c>
      <c r="H116" s="101">
        <f>SUM(H117:H120)</f>
        <v>2</v>
      </c>
      <c r="I116" s="105">
        <f>SUM(I117:I120)</f>
        <v>35.1</v>
      </c>
    </row>
    <row r="117" spans="1:9" ht="17.100000000000001" customHeight="1">
      <c r="A117" s="106"/>
      <c r="B117" s="415"/>
      <c r="C117" s="107" t="s">
        <v>10</v>
      </c>
      <c r="D117" s="112">
        <f t="shared" ref="D117:E120" si="24">F117+H117</f>
        <v>2</v>
      </c>
      <c r="E117" s="109">
        <f t="shared" si="24"/>
        <v>38.6</v>
      </c>
      <c r="F117" s="110">
        <v>2</v>
      </c>
      <c r="G117" s="111">
        <v>38.6</v>
      </c>
      <c r="H117" s="112">
        <v>0</v>
      </c>
      <c r="I117" s="113">
        <v>0</v>
      </c>
    </row>
    <row r="118" spans="1:9" ht="17.100000000000001" customHeight="1">
      <c r="A118" s="106"/>
      <c r="B118" s="415"/>
      <c r="C118" s="114" t="s">
        <v>115</v>
      </c>
      <c r="D118" s="119">
        <f t="shared" si="24"/>
        <v>5</v>
      </c>
      <c r="E118" s="116">
        <f t="shared" si="24"/>
        <v>157.9</v>
      </c>
      <c r="F118" s="117">
        <v>5</v>
      </c>
      <c r="G118" s="118">
        <v>157.9</v>
      </c>
      <c r="H118" s="119">
        <v>0</v>
      </c>
      <c r="I118" s="120">
        <v>0</v>
      </c>
    </row>
    <row r="119" spans="1:9" ht="17.100000000000001" customHeight="1">
      <c r="A119" s="106"/>
      <c r="B119" s="415"/>
      <c r="C119" s="114" t="s">
        <v>11</v>
      </c>
      <c r="D119" s="119">
        <f t="shared" si="24"/>
        <v>5</v>
      </c>
      <c r="E119" s="116">
        <f t="shared" si="24"/>
        <v>91</v>
      </c>
      <c r="F119" s="117">
        <v>5</v>
      </c>
      <c r="G119" s="118">
        <v>91</v>
      </c>
      <c r="H119" s="119">
        <v>0</v>
      </c>
      <c r="I119" s="120">
        <v>0</v>
      </c>
    </row>
    <row r="120" spans="1:9" ht="17.100000000000001" customHeight="1">
      <c r="A120" s="106"/>
      <c r="B120" s="416"/>
      <c r="C120" s="121" t="s">
        <v>12</v>
      </c>
      <c r="D120" s="126">
        <f t="shared" si="24"/>
        <v>54</v>
      </c>
      <c r="E120" s="123">
        <f t="shared" si="24"/>
        <v>667.4</v>
      </c>
      <c r="F120" s="124">
        <v>52</v>
      </c>
      <c r="G120" s="125">
        <v>632.29999999999995</v>
      </c>
      <c r="H120" s="126">
        <v>2</v>
      </c>
      <c r="I120" s="127">
        <v>35.1</v>
      </c>
    </row>
    <row r="121" spans="1:9" ht="17.100000000000001" customHeight="1">
      <c r="A121" s="106"/>
      <c r="B121" s="414" t="s">
        <v>21</v>
      </c>
      <c r="C121" s="11" t="s">
        <v>15</v>
      </c>
      <c r="D121" s="101">
        <f>SUM(H121,F121)</f>
        <v>154</v>
      </c>
      <c r="E121" s="102">
        <f>SUM(I121,G121)</f>
        <v>2253.1000000000004</v>
      </c>
      <c r="F121" s="103">
        <f>SUM(F122:F125)</f>
        <v>154</v>
      </c>
      <c r="G121" s="104">
        <f>SUM(G122:G125)</f>
        <v>2253.1000000000004</v>
      </c>
      <c r="H121" s="101">
        <f>SUM(H122:H125)</f>
        <v>0</v>
      </c>
      <c r="I121" s="105">
        <f>SUM(I122:I125)</f>
        <v>0</v>
      </c>
    </row>
    <row r="122" spans="1:9" ht="17.100000000000001" customHeight="1">
      <c r="A122" s="106"/>
      <c r="B122" s="409"/>
      <c r="C122" s="107" t="s">
        <v>10</v>
      </c>
      <c r="D122" s="112">
        <f t="shared" ref="D122:E125" si="25">F122+H122</f>
        <v>3</v>
      </c>
      <c r="E122" s="109">
        <f t="shared" si="25"/>
        <v>312.8</v>
      </c>
      <c r="F122" s="110">
        <v>3</v>
      </c>
      <c r="G122" s="111">
        <v>312.8</v>
      </c>
      <c r="H122" s="112">
        <v>0</v>
      </c>
      <c r="I122" s="113">
        <v>0</v>
      </c>
    </row>
    <row r="123" spans="1:9">
      <c r="A123" s="106"/>
      <c r="B123" s="409"/>
      <c r="C123" s="114" t="s">
        <v>115</v>
      </c>
      <c r="D123" s="119">
        <f t="shared" si="25"/>
        <v>0</v>
      </c>
      <c r="E123" s="116">
        <f t="shared" si="25"/>
        <v>0</v>
      </c>
      <c r="F123" s="117">
        <v>0</v>
      </c>
      <c r="G123" s="118">
        <v>0</v>
      </c>
      <c r="H123" s="119">
        <v>0</v>
      </c>
      <c r="I123" s="120">
        <v>0</v>
      </c>
    </row>
    <row r="124" spans="1:9">
      <c r="A124" s="106"/>
      <c r="B124" s="409"/>
      <c r="C124" s="114" t="s">
        <v>11</v>
      </c>
      <c r="D124" s="119">
        <f t="shared" si="25"/>
        <v>24</v>
      </c>
      <c r="E124" s="116">
        <f t="shared" si="25"/>
        <v>350.4</v>
      </c>
      <c r="F124" s="117">
        <v>24</v>
      </c>
      <c r="G124" s="118">
        <v>350.4</v>
      </c>
      <c r="H124" s="119">
        <v>0</v>
      </c>
      <c r="I124" s="120">
        <v>0</v>
      </c>
    </row>
    <row r="125" spans="1:9">
      <c r="A125" s="129"/>
      <c r="B125" s="417"/>
      <c r="C125" s="121" t="s">
        <v>12</v>
      </c>
      <c r="D125" s="126">
        <f t="shared" si="25"/>
        <v>127</v>
      </c>
      <c r="E125" s="123">
        <f t="shared" si="25"/>
        <v>1589.9</v>
      </c>
      <c r="F125" s="124">
        <v>127</v>
      </c>
      <c r="G125" s="125">
        <v>1589.9</v>
      </c>
      <c r="H125" s="126">
        <v>0</v>
      </c>
      <c r="I125" s="127">
        <v>0</v>
      </c>
    </row>
    <row r="126" spans="1:9">
      <c r="A126" s="100" t="s">
        <v>124</v>
      </c>
      <c r="B126" s="408" t="s">
        <v>18</v>
      </c>
      <c r="C126" s="11" t="s">
        <v>15</v>
      </c>
      <c r="D126" s="101">
        <f>SUM(H126,F126)</f>
        <v>905</v>
      </c>
      <c r="E126" s="102">
        <f>SUM(I126,G126)</f>
        <v>12660.5</v>
      </c>
      <c r="F126" s="103">
        <f>SUM(F127:F130)</f>
        <v>890</v>
      </c>
      <c r="G126" s="104">
        <f>SUM(G127:G130)</f>
        <v>12354.5</v>
      </c>
      <c r="H126" s="101">
        <f>SUM(H127:H130)</f>
        <v>15</v>
      </c>
      <c r="I126" s="105">
        <f>SUM(I127:I130)</f>
        <v>306</v>
      </c>
    </row>
    <row r="127" spans="1:9">
      <c r="A127" s="106"/>
      <c r="B127" s="409"/>
      <c r="C127" s="107" t="s">
        <v>10</v>
      </c>
      <c r="D127" s="112">
        <f t="shared" ref="D127:E130" si="26">F127+H127</f>
        <v>30</v>
      </c>
      <c r="E127" s="109">
        <f t="shared" si="26"/>
        <v>2118.6999999999998</v>
      </c>
      <c r="F127" s="110">
        <v>30</v>
      </c>
      <c r="G127" s="111">
        <v>2118.6999999999998</v>
      </c>
      <c r="H127" s="112">
        <v>0</v>
      </c>
      <c r="I127" s="113">
        <v>0</v>
      </c>
    </row>
    <row r="128" spans="1:9">
      <c r="A128" s="106"/>
      <c r="B128" s="409"/>
      <c r="C128" s="114" t="s">
        <v>115</v>
      </c>
      <c r="D128" s="119">
        <f t="shared" si="26"/>
        <v>39</v>
      </c>
      <c r="E128" s="116">
        <f t="shared" si="26"/>
        <v>952</v>
      </c>
      <c r="F128" s="117">
        <v>39</v>
      </c>
      <c r="G128" s="118">
        <v>952</v>
      </c>
      <c r="H128" s="119">
        <v>0</v>
      </c>
      <c r="I128" s="120">
        <v>0</v>
      </c>
    </row>
    <row r="129" spans="1:9">
      <c r="A129" s="106"/>
      <c r="B129" s="409"/>
      <c r="C129" s="114" t="s">
        <v>11</v>
      </c>
      <c r="D129" s="119">
        <f t="shared" si="26"/>
        <v>64</v>
      </c>
      <c r="E129" s="116">
        <f t="shared" si="26"/>
        <v>1207.8</v>
      </c>
      <c r="F129" s="117">
        <v>64</v>
      </c>
      <c r="G129" s="118">
        <v>1207.8</v>
      </c>
      <c r="H129" s="119">
        <v>0</v>
      </c>
      <c r="I129" s="120">
        <v>0</v>
      </c>
    </row>
    <row r="130" spans="1:9" ht="14.25" thickBot="1">
      <c r="A130" s="130"/>
      <c r="B130" s="410"/>
      <c r="C130" s="131" t="s">
        <v>12</v>
      </c>
      <c r="D130" s="132">
        <f t="shared" si="26"/>
        <v>772</v>
      </c>
      <c r="E130" s="133">
        <f t="shared" si="26"/>
        <v>8382</v>
      </c>
      <c r="F130" s="134">
        <v>757</v>
      </c>
      <c r="G130" s="135">
        <v>8076</v>
      </c>
      <c r="H130" s="132">
        <v>15</v>
      </c>
      <c r="I130" s="136">
        <v>306</v>
      </c>
    </row>
  </sheetData>
  <mergeCells count="26">
    <mergeCell ref="A10:B14"/>
    <mergeCell ref="A16:B20"/>
    <mergeCell ref="A22:B26"/>
    <mergeCell ref="B50:B54"/>
    <mergeCell ref="H2:I2"/>
    <mergeCell ref="D2:E2"/>
    <mergeCell ref="F2:G2"/>
    <mergeCell ref="A4:B8"/>
    <mergeCell ref="A2:B3"/>
    <mergeCell ref="B65:B69"/>
    <mergeCell ref="B70:B74"/>
    <mergeCell ref="B75:B79"/>
    <mergeCell ref="B80:B84"/>
    <mergeCell ref="B55:B59"/>
    <mergeCell ref="A28:B32"/>
    <mergeCell ref="B45:B49"/>
    <mergeCell ref="B60:B64"/>
    <mergeCell ref="B126:B130"/>
    <mergeCell ref="B101:B105"/>
    <mergeCell ref="B106:B110"/>
    <mergeCell ref="B111:B115"/>
    <mergeCell ref="B116:B120"/>
    <mergeCell ref="B86:B90"/>
    <mergeCell ref="B91:B95"/>
    <mergeCell ref="B96:B100"/>
    <mergeCell ref="B121:B1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C1" sqref="C1"/>
    </sheetView>
  </sheetViews>
  <sheetFormatPr defaultRowHeight="13.5"/>
  <cols>
    <col min="1" max="1" width="15.5" style="2" customWidth="1"/>
    <col min="2" max="2" width="17.875" style="2" customWidth="1"/>
    <col min="3" max="4" width="17.625" style="2" customWidth="1"/>
    <col min="5" max="5" width="14" style="2" customWidth="1"/>
    <col min="6" max="6" width="3.25" style="2" customWidth="1"/>
    <col min="7" max="7" width="9" style="3"/>
    <col min="8" max="16384" width="9" style="2"/>
  </cols>
  <sheetData>
    <row r="1" spans="1:7" ht="20.25" customHeight="1" thickBot="1">
      <c r="A1" s="1" t="s">
        <v>185</v>
      </c>
      <c r="F1" s="137" t="s">
        <v>125</v>
      </c>
    </row>
    <row r="2" spans="1:7" ht="19.5" customHeight="1">
      <c r="A2" s="138" t="s">
        <v>126</v>
      </c>
      <c r="B2" s="139" t="s">
        <v>127</v>
      </c>
      <c r="C2" s="139" t="s">
        <v>128</v>
      </c>
      <c r="D2" s="139" t="s">
        <v>129</v>
      </c>
      <c r="E2" s="427" t="s">
        <v>130</v>
      </c>
      <c r="F2" s="428"/>
    </row>
    <row r="3" spans="1:7" ht="22.5" customHeight="1">
      <c r="A3" s="141" t="s">
        <v>131</v>
      </c>
      <c r="B3" s="142">
        <v>223430</v>
      </c>
      <c r="C3" s="142">
        <v>136100</v>
      </c>
      <c r="D3" s="142">
        <v>87330</v>
      </c>
      <c r="E3" s="270">
        <f>C3/B3*100</f>
        <v>60.913932775365886</v>
      </c>
      <c r="G3" s="268"/>
    </row>
    <row r="4" spans="1:7" ht="10.5" customHeight="1">
      <c r="B4" s="142"/>
      <c r="C4" s="142"/>
      <c r="D4" s="142"/>
      <c r="E4" s="270"/>
      <c r="G4" s="268"/>
    </row>
    <row r="5" spans="1:7" ht="15" customHeight="1">
      <c r="A5" s="143" t="s">
        <v>132</v>
      </c>
      <c r="B5" s="144">
        <v>16000</v>
      </c>
      <c r="C5" s="144">
        <v>3700</v>
      </c>
      <c r="D5" s="144">
        <v>12300</v>
      </c>
      <c r="E5" s="270">
        <f t="shared" ref="E5:E33" si="0">C5/B5*100</f>
        <v>23.125</v>
      </c>
      <c r="G5" s="268"/>
    </row>
    <row r="6" spans="1:7" ht="15" customHeight="1">
      <c r="A6" s="143" t="s">
        <v>133</v>
      </c>
      <c r="B6" s="144">
        <v>24090</v>
      </c>
      <c r="C6" s="144">
        <v>18400</v>
      </c>
      <c r="D6" s="144">
        <v>5690</v>
      </c>
      <c r="E6" s="270">
        <f t="shared" si="0"/>
        <v>76.380240763802405</v>
      </c>
      <c r="G6" s="268"/>
    </row>
    <row r="7" spans="1:7" ht="15" customHeight="1">
      <c r="A7" s="143" t="s">
        <v>134</v>
      </c>
      <c r="B7" s="144">
        <v>9200</v>
      </c>
      <c r="C7" s="144">
        <v>1400</v>
      </c>
      <c r="D7" s="144">
        <v>7800</v>
      </c>
      <c r="E7" s="270">
        <f t="shared" si="0"/>
        <v>15.217391304347828</v>
      </c>
      <c r="G7" s="268"/>
    </row>
    <row r="8" spans="1:7" ht="15" customHeight="1">
      <c r="A8" s="143" t="s">
        <v>135</v>
      </c>
      <c r="B8" s="144">
        <v>4000</v>
      </c>
      <c r="C8" s="144">
        <v>4000</v>
      </c>
      <c r="D8" s="144">
        <v>0</v>
      </c>
      <c r="E8" s="270">
        <f t="shared" si="0"/>
        <v>100</v>
      </c>
      <c r="G8" s="268"/>
    </row>
    <row r="9" spans="1:7" ht="15" customHeight="1">
      <c r="A9" s="143" t="s">
        <v>136</v>
      </c>
      <c r="B9" s="144">
        <v>12860</v>
      </c>
      <c r="C9" s="144">
        <v>10500</v>
      </c>
      <c r="D9" s="144">
        <v>2360</v>
      </c>
      <c r="E9" s="270">
        <f t="shared" si="0"/>
        <v>81.648522550544328</v>
      </c>
      <c r="G9" s="268"/>
    </row>
    <row r="10" spans="1:7" ht="15" customHeight="1">
      <c r="A10" s="143" t="s">
        <v>137</v>
      </c>
      <c r="B10" s="144">
        <v>8610</v>
      </c>
      <c r="C10" s="144">
        <v>4600</v>
      </c>
      <c r="D10" s="144">
        <v>4010</v>
      </c>
      <c r="E10" s="270">
        <f t="shared" si="0"/>
        <v>53.426248548199773</v>
      </c>
      <c r="G10" s="268"/>
    </row>
    <row r="11" spans="1:7" ht="15" customHeight="1">
      <c r="A11" s="143" t="s">
        <v>138</v>
      </c>
      <c r="B11" s="144">
        <v>3200</v>
      </c>
      <c r="C11" s="144">
        <v>3100</v>
      </c>
      <c r="D11" s="144">
        <v>100</v>
      </c>
      <c r="E11" s="270">
        <f t="shared" si="0"/>
        <v>96.875</v>
      </c>
      <c r="G11" s="268"/>
    </row>
    <row r="12" spans="1:7" ht="15" customHeight="1">
      <c r="A12" s="143" t="s">
        <v>139</v>
      </c>
      <c r="B12" s="144">
        <v>3000</v>
      </c>
      <c r="C12" s="144">
        <v>3000</v>
      </c>
      <c r="D12" s="144">
        <v>0</v>
      </c>
      <c r="E12" s="270">
        <f t="shared" si="0"/>
        <v>100</v>
      </c>
      <c r="G12" s="268"/>
    </row>
    <row r="13" spans="1:7" ht="15" customHeight="1">
      <c r="A13" s="143" t="s">
        <v>140</v>
      </c>
      <c r="B13" s="144">
        <v>1820</v>
      </c>
      <c r="C13" s="144">
        <v>0</v>
      </c>
      <c r="D13" s="144">
        <v>1820</v>
      </c>
      <c r="E13" s="270">
        <f t="shared" si="0"/>
        <v>0</v>
      </c>
      <c r="G13" s="268"/>
    </row>
    <row r="14" spans="1:7" ht="15" customHeight="1">
      <c r="A14" s="143" t="s">
        <v>141</v>
      </c>
      <c r="B14" s="144">
        <v>4550</v>
      </c>
      <c r="C14" s="144">
        <v>3200</v>
      </c>
      <c r="D14" s="144">
        <v>1350</v>
      </c>
      <c r="E14" s="270">
        <f t="shared" si="0"/>
        <v>70.329670329670336</v>
      </c>
      <c r="G14" s="268"/>
    </row>
    <row r="15" spans="1:7" ht="15" customHeight="1">
      <c r="A15" s="143" t="s">
        <v>142</v>
      </c>
      <c r="B15" s="144">
        <v>16800</v>
      </c>
      <c r="C15" s="144">
        <v>9200</v>
      </c>
      <c r="D15" s="144">
        <v>7600</v>
      </c>
      <c r="E15" s="270">
        <f t="shared" si="0"/>
        <v>54.761904761904766</v>
      </c>
      <c r="G15" s="268"/>
    </row>
    <row r="16" spans="1:7" ht="15" customHeight="1">
      <c r="A16" s="143" t="s">
        <v>143</v>
      </c>
      <c r="B16" s="144">
        <v>14700</v>
      </c>
      <c r="C16" s="144">
        <v>4900</v>
      </c>
      <c r="D16" s="144">
        <v>9800</v>
      </c>
      <c r="E16" s="270">
        <f t="shared" si="0"/>
        <v>33.333333333333329</v>
      </c>
      <c r="G16" s="268"/>
    </row>
    <row r="17" spans="1:7" ht="15" customHeight="1">
      <c r="A17" s="143" t="s">
        <v>144</v>
      </c>
      <c r="B17" s="144">
        <v>6050</v>
      </c>
      <c r="C17" s="144">
        <v>2600</v>
      </c>
      <c r="D17" s="144">
        <v>3450</v>
      </c>
      <c r="E17" s="270">
        <f t="shared" si="0"/>
        <v>42.97520661157025</v>
      </c>
      <c r="G17" s="268"/>
    </row>
    <row r="18" spans="1:7" ht="15" customHeight="1">
      <c r="A18" s="143" t="s">
        <v>145</v>
      </c>
      <c r="B18" s="144">
        <v>800</v>
      </c>
      <c r="C18" s="144">
        <v>500</v>
      </c>
      <c r="D18" s="144">
        <v>300</v>
      </c>
      <c r="E18" s="270">
        <f t="shared" si="0"/>
        <v>62.5</v>
      </c>
      <c r="G18" s="268"/>
    </row>
    <row r="19" spans="1:7" ht="15" customHeight="1">
      <c r="A19" s="143" t="s">
        <v>146</v>
      </c>
      <c r="B19" s="144">
        <v>1740</v>
      </c>
      <c r="C19" s="144">
        <v>500</v>
      </c>
      <c r="D19" s="144">
        <v>1240</v>
      </c>
      <c r="E19" s="270">
        <f t="shared" si="0"/>
        <v>28.735632183908045</v>
      </c>
      <c r="G19" s="268"/>
    </row>
    <row r="20" spans="1:7" ht="15" customHeight="1">
      <c r="A20" s="143" t="s">
        <v>147</v>
      </c>
      <c r="B20" s="144">
        <v>1280</v>
      </c>
      <c r="C20" s="144">
        <v>0</v>
      </c>
      <c r="D20" s="144">
        <v>1280</v>
      </c>
      <c r="E20" s="270">
        <f t="shared" si="0"/>
        <v>0</v>
      </c>
      <c r="G20" s="268"/>
    </row>
    <row r="21" spans="1:7" ht="15" customHeight="1">
      <c r="A21" s="143" t="s">
        <v>148</v>
      </c>
      <c r="B21" s="144">
        <v>2700</v>
      </c>
      <c r="C21" s="144">
        <v>300</v>
      </c>
      <c r="D21" s="144">
        <v>2400</v>
      </c>
      <c r="E21" s="270">
        <f t="shared" si="0"/>
        <v>11.111111111111111</v>
      </c>
      <c r="G21" s="268"/>
    </row>
    <row r="22" spans="1:7" ht="15" customHeight="1">
      <c r="A22" s="143" t="s">
        <v>149</v>
      </c>
      <c r="B22" s="144">
        <v>2980</v>
      </c>
      <c r="C22" s="144">
        <v>1800</v>
      </c>
      <c r="D22" s="144">
        <v>1180</v>
      </c>
      <c r="E22" s="270">
        <f t="shared" si="0"/>
        <v>60.402684563758392</v>
      </c>
      <c r="G22" s="268"/>
    </row>
    <row r="23" spans="1:7" ht="15" customHeight="1">
      <c r="A23" s="143" t="s">
        <v>150</v>
      </c>
      <c r="B23" s="144">
        <v>750</v>
      </c>
      <c r="C23" s="144">
        <v>500</v>
      </c>
      <c r="D23" s="144">
        <v>250</v>
      </c>
      <c r="E23" s="270">
        <f t="shared" si="0"/>
        <v>66.666666666666657</v>
      </c>
      <c r="G23" s="268"/>
    </row>
    <row r="24" spans="1:7" ht="15" customHeight="1">
      <c r="A24" s="143" t="s">
        <v>151</v>
      </c>
      <c r="B24" s="144">
        <v>21000</v>
      </c>
      <c r="C24" s="144">
        <v>16700</v>
      </c>
      <c r="D24" s="144">
        <v>4300</v>
      </c>
      <c r="E24" s="270">
        <f t="shared" si="0"/>
        <v>79.523809523809518</v>
      </c>
      <c r="G24" s="268"/>
    </row>
    <row r="25" spans="1:7" ht="15" customHeight="1">
      <c r="A25" s="143" t="s">
        <v>152</v>
      </c>
      <c r="B25" s="144">
        <v>18200</v>
      </c>
      <c r="C25" s="144">
        <v>15900</v>
      </c>
      <c r="D25" s="144">
        <v>2300</v>
      </c>
      <c r="E25" s="270">
        <f t="shared" si="0"/>
        <v>87.362637362637358</v>
      </c>
      <c r="G25" s="268"/>
    </row>
    <row r="26" spans="1:7" ht="15" customHeight="1">
      <c r="A26" s="143" t="s">
        <v>153</v>
      </c>
      <c r="B26" s="144">
        <v>5200</v>
      </c>
      <c r="C26" s="144">
        <v>4200</v>
      </c>
      <c r="D26" s="144">
        <v>1000</v>
      </c>
      <c r="E26" s="270">
        <f t="shared" si="0"/>
        <v>80.769230769230774</v>
      </c>
      <c r="G26" s="268"/>
    </row>
    <row r="27" spans="1:7" ht="15" customHeight="1">
      <c r="A27" s="143" t="s">
        <v>154</v>
      </c>
      <c r="B27" s="144">
        <v>16100</v>
      </c>
      <c r="C27" s="144">
        <v>9300</v>
      </c>
      <c r="D27" s="144">
        <v>6800</v>
      </c>
      <c r="E27" s="270">
        <f t="shared" si="0"/>
        <v>57.763975155279503</v>
      </c>
      <c r="G27" s="268"/>
    </row>
    <row r="28" spans="1:7" ht="15" customHeight="1">
      <c r="A28" s="143" t="s">
        <v>155</v>
      </c>
      <c r="B28" s="144">
        <v>1600</v>
      </c>
      <c r="C28" s="144">
        <v>900</v>
      </c>
      <c r="D28" s="144">
        <v>700</v>
      </c>
      <c r="E28" s="270">
        <f t="shared" si="0"/>
        <v>56.25</v>
      </c>
      <c r="G28" s="268"/>
    </row>
    <row r="29" spans="1:7" ht="15" customHeight="1">
      <c r="A29" s="143" t="s">
        <v>141</v>
      </c>
      <c r="B29" s="144">
        <v>3300</v>
      </c>
      <c r="C29" s="144">
        <v>2000</v>
      </c>
      <c r="D29" s="144">
        <v>1300</v>
      </c>
      <c r="E29" s="270">
        <f t="shared" si="0"/>
        <v>60.606060606060609</v>
      </c>
      <c r="G29" s="268"/>
    </row>
    <row r="30" spans="1:7" ht="15" customHeight="1">
      <c r="A30" s="143" t="s">
        <v>156</v>
      </c>
      <c r="B30" s="144">
        <v>2000</v>
      </c>
      <c r="C30" s="144">
        <v>900</v>
      </c>
      <c r="D30" s="144">
        <v>1100</v>
      </c>
      <c r="E30" s="270">
        <f t="shared" si="0"/>
        <v>45</v>
      </c>
      <c r="G30" s="268"/>
    </row>
    <row r="31" spans="1:7" ht="15" customHeight="1">
      <c r="A31" s="143" t="s">
        <v>157</v>
      </c>
      <c r="B31" s="144">
        <v>12200</v>
      </c>
      <c r="C31" s="144">
        <v>8000</v>
      </c>
      <c r="D31" s="144">
        <v>4200</v>
      </c>
      <c r="E31" s="270">
        <f t="shared" si="0"/>
        <v>65.573770491803273</v>
      </c>
      <c r="G31" s="268"/>
    </row>
    <row r="32" spans="1:7" ht="15" customHeight="1">
      <c r="A32" s="143" t="s">
        <v>158</v>
      </c>
      <c r="B32" s="144">
        <v>4800</v>
      </c>
      <c r="C32" s="144">
        <v>2100</v>
      </c>
      <c r="D32" s="144">
        <v>2700</v>
      </c>
      <c r="E32" s="270">
        <f t="shared" si="0"/>
        <v>43.75</v>
      </c>
      <c r="G32" s="268"/>
    </row>
    <row r="33" spans="1:7" ht="15" customHeight="1">
      <c r="A33" s="143" t="s">
        <v>159</v>
      </c>
      <c r="B33" s="144">
        <v>3900</v>
      </c>
      <c r="C33" s="144">
        <v>3900</v>
      </c>
      <c r="D33" s="144">
        <v>0</v>
      </c>
      <c r="E33" s="270">
        <f t="shared" si="0"/>
        <v>100</v>
      </c>
      <c r="G33" s="268"/>
    </row>
    <row r="34" spans="1:7" ht="15" customHeight="1" thickBot="1">
      <c r="A34" s="145"/>
      <c r="B34" s="146"/>
      <c r="C34" s="146"/>
      <c r="D34" s="146"/>
      <c r="E34" s="146"/>
      <c r="F34" s="311"/>
    </row>
    <row r="35" spans="1:7" ht="16.5" customHeight="1">
      <c r="A35" s="67" t="s">
        <v>168</v>
      </c>
      <c r="B35" s="144"/>
      <c r="C35" s="144"/>
      <c r="D35" s="144"/>
      <c r="E35" s="144"/>
      <c r="F35" s="312"/>
    </row>
    <row r="36" spans="1:7" ht="16.5" customHeight="1">
      <c r="A36" s="67" t="s">
        <v>160</v>
      </c>
      <c r="B36" s="144"/>
      <c r="C36" s="144"/>
      <c r="D36" s="144"/>
      <c r="E36" s="144"/>
      <c r="F36" s="312"/>
    </row>
    <row r="37" spans="1:7" ht="16.5" customHeight="1">
      <c r="B37" s="144"/>
      <c r="C37" s="144"/>
      <c r="D37" s="144"/>
      <c r="E37" s="144"/>
      <c r="F37" s="312"/>
    </row>
    <row r="38" spans="1:7" ht="16.5" customHeight="1"/>
    <row r="39" spans="1:7" ht="16.5" customHeight="1"/>
    <row r="40" spans="1:7" ht="16.5" customHeight="1"/>
    <row r="41" spans="1:7" ht="16.5" customHeight="1"/>
    <row r="42" spans="1:7" ht="16.5" customHeight="1"/>
    <row r="43" spans="1:7" ht="16.5" customHeight="1"/>
  </sheetData>
  <mergeCells count="1"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="75" zoomScaleNormal="100" workbookViewId="0">
      <selection activeCell="C1" sqref="C1"/>
    </sheetView>
  </sheetViews>
  <sheetFormatPr defaultRowHeight="13.5"/>
  <cols>
    <col min="1" max="1" width="9" style="2"/>
    <col min="2" max="2" width="6.375" style="2" customWidth="1"/>
    <col min="3" max="9" width="10.125" style="2" customWidth="1"/>
    <col min="10" max="16" width="12.125" style="2" customWidth="1"/>
    <col min="17" max="16384" width="9" style="2"/>
  </cols>
  <sheetData>
    <row r="1" spans="1:16" ht="18.75" customHeight="1" thickBot="1">
      <c r="A1" s="147" t="s">
        <v>186</v>
      </c>
      <c r="B1" s="9"/>
      <c r="P1" s="137" t="s">
        <v>16</v>
      </c>
    </row>
    <row r="2" spans="1:16">
      <c r="A2" s="431" t="s">
        <v>179</v>
      </c>
      <c r="B2" s="432"/>
      <c r="C2" s="382" t="s">
        <v>15</v>
      </c>
      <c r="D2" s="382" t="s">
        <v>50</v>
      </c>
      <c r="E2" s="382"/>
      <c r="F2" s="382"/>
      <c r="G2" s="382"/>
      <c r="H2" s="386" t="s">
        <v>167</v>
      </c>
      <c r="I2" s="390"/>
      <c r="J2" s="390" t="s">
        <v>166</v>
      </c>
      <c r="K2" s="391"/>
      <c r="L2" s="382" t="s">
        <v>46</v>
      </c>
      <c r="M2" s="382" t="s">
        <v>52</v>
      </c>
      <c r="N2" s="382"/>
      <c r="O2" s="382"/>
      <c r="P2" s="386" t="s">
        <v>49</v>
      </c>
    </row>
    <row r="3" spans="1:16">
      <c r="A3" s="433"/>
      <c r="B3" s="434"/>
      <c r="C3" s="383"/>
      <c r="D3" s="11" t="s">
        <v>15</v>
      </c>
      <c r="E3" s="11" t="s">
        <v>43</v>
      </c>
      <c r="F3" s="11" t="s">
        <v>44</v>
      </c>
      <c r="G3" s="11" t="s">
        <v>45</v>
      </c>
      <c r="H3" s="11" t="s">
        <v>15</v>
      </c>
      <c r="I3" s="12" t="s">
        <v>53</v>
      </c>
      <c r="J3" s="185" t="s">
        <v>44</v>
      </c>
      <c r="K3" s="11" t="s">
        <v>45</v>
      </c>
      <c r="L3" s="383"/>
      <c r="M3" s="11" t="s">
        <v>15</v>
      </c>
      <c r="N3" s="11" t="s">
        <v>47</v>
      </c>
      <c r="O3" s="11" t="s">
        <v>48</v>
      </c>
      <c r="P3" s="387"/>
    </row>
    <row r="4" spans="1:16" ht="12" hidden="1" customHeight="1">
      <c r="A4" s="392" t="s">
        <v>1</v>
      </c>
      <c r="B4" s="436"/>
      <c r="C4" s="148">
        <f t="shared" ref="C4:C9" si="0">SUM(D4,H4,L4:L4,M4,P4)</f>
        <v>353</v>
      </c>
      <c r="D4" s="148">
        <f t="shared" ref="D4:D9" si="1">SUM(E4:G4)</f>
        <v>194</v>
      </c>
      <c r="E4" s="148">
        <f>SUM(E15:E18)</f>
        <v>39</v>
      </c>
      <c r="F4" s="148">
        <f>SUM(F15:F18)</f>
        <v>119</v>
      </c>
      <c r="G4" s="148">
        <f>SUM(G15:G18)</f>
        <v>36</v>
      </c>
      <c r="H4" s="148">
        <f t="shared" ref="H4:H9" si="2">SUM(I4:K4)</f>
        <v>7</v>
      </c>
      <c r="I4" s="148">
        <f>SUM(I15:I18)</f>
        <v>2</v>
      </c>
      <c r="J4" s="148">
        <f>SUM(J15:J18)</f>
        <v>1</v>
      </c>
      <c r="K4" s="148">
        <f>SUM(K15:K18)</f>
        <v>4</v>
      </c>
      <c r="L4" s="148">
        <f>SUM(L15:L18)</f>
        <v>17</v>
      </c>
      <c r="M4" s="148">
        <f>SUM(N4:O4)</f>
        <v>128</v>
      </c>
      <c r="N4" s="148">
        <f>SUM(N15:N18)</f>
        <v>99</v>
      </c>
      <c r="O4" s="148">
        <f>SUM(O15:O18)</f>
        <v>29</v>
      </c>
      <c r="P4" s="148">
        <f>SUM(P15:P18)</f>
        <v>7</v>
      </c>
    </row>
    <row r="5" spans="1:16" ht="18" customHeight="1">
      <c r="A5" s="395" t="s">
        <v>165</v>
      </c>
      <c r="B5" s="429"/>
      <c r="C5" s="150">
        <f t="shared" si="0"/>
        <v>572</v>
      </c>
      <c r="D5" s="151">
        <f t="shared" si="1"/>
        <v>439</v>
      </c>
      <c r="E5" s="151">
        <f>SUM(E19:E22)</f>
        <v>65</v>
      </c>
      <c r="F5" s="151">
        <f>SUM(F19:F22)</f>
        <v>274</v>
      </c>
      <c r="G5" s="151">
        <f>SUM(G19:G22)</f>
        <v>100</v>
      </c>
      <c r="H5" s="151">
        <f t="shared" si="2"/>
        <v>6</v>
      </c>
      <c r="I5" s="151" t="s">
        <v>170</v>
      </c>
      <c r="J5" s="151" t="s">
        <v>170</v>
      </c>
      <c r="K5" s="151">
        <f>SUM(K19:K22)</f>
        <v>6</v>
      </c>
      <c r="L5" s="151">
        <f>SUM(L19:L22)</f>
        <v>11</v>
      </c>
      <c r="M5" s="151">
        <f>SUM(N5:O5)</f>
        <v>90</v>
      </c>
      <c r="N5" s="151">
        <f>SUM(N19:N22)</f>
        <v>76</v>
      </c>
      <c r="O5" s="151">
        <f>SUM(O19:O22)</f>
        <v>14</v>
      </c>
      <c r="P5" s="151">
        <f>SUM(P19:P22)</f>
        <v>26</v>
      </c>
    </row>
    <row r="6" spans="1:16" ht="18" customHeight="1">
      <c r="A6" s="395">
        <v>14</v>
      </c>
      <c r="B6" s="429"/>
      <c r="C6" s="152">
        <f t="shared" si="0"/>
        <v>567</v>
      </c>
      <c r="D6" s="153">
        <f t="shared" si="1"/>
        <v>506</v>
      </c>
      <c r="E6" s="153">
        <f>SUM(E23:E26)</f>
        <v>68</v>
      </c>
      <c r="F6" s="153">
        <f>SUM(F23:F26)</f>
        <v>298</v>
      </c>
      <c r="G6" s="153">
        <f>SUM(G23:G26)</f>
        <v>140</v>
      </c>
      <c r="H6" s="153">
        <f t="shared" si="2"/>
        <v>5</v>
      </c>
      <c r="I6" s="153" t="s">
        <v>170</v>
      </c>
      <c r="J6" s="153" t="s">
        <v>170</v>
      </c>
      <c r="K6" s="153">
        <f>SUM(K23:K26)</f>
        <v>5</v>
      </c>
      <c r="L6" s="153">
        <f>SUM(L23:L26)</f>
        <v>23</v>
      </c>
      <c r="M6" s="153">
        <f>SUM(N6:O6)</f>
        <v>15</v>
      </c>
      <c r="N6" s="153">
        <f>SUM(N23:N26)</f>
        <v>9</v>
      </c>
      <c r="O6" s="153">
        <f>SUM(O23:O26)</f>
        <v>6</v>
      </c>
      <c r="P6" s="153">
        <f>SUM(P23:P26)</f>
        <v>18</v>
      </c>
    </row>
    <row r="7" spans="1:16" ht="18" customHeight="1">
      <c r="A7" s="395">
        <v>15</v>
      </c>
      <c r="B7" s="429"/>
      <c r="C7" s="152">
        <f t="shared" si="0"/>
        <v>568</v>
      </c>
      <c r="D7" s="153">
        <f>SUM(E7:G7)</f>
        <v>510</v>
      </c>
      <c r="E7" s="153">
        <f>SUM(E27:E30)</f>
        <v>63</v>
      </c>
      <c r="F7" s="153">
        <f>SUM(F27:F30)</f>
        <v>254</v>
      </c>
      <c r="G7" s="153">
        <f>SUM(G27:G30)</f>
        <v>193</v>
      </c>
      <c r="H7" s="153">
        <f t="shared" si="2"/>
        <v>8</v>
      </c>
      <c r="I7" s="153" t="s">
        <v>170</v>
      </c>
      <c r="J7" s="153" t="s">
        <v>170</v>
      </c>
      <c r="K7" s="153">
        <f>SUM(K27:K30)</f>
        <v>8</v>
      </c>
      <c r="L7" s="153">
        <f>SUM(L27:L30)</f>
        <v>30</v>
      </c>
      <c r="M7" s="153">
        <f>SUM(N7:O7)</f>
        <v>8</v>
      </c>
      <c r="N7" s="153">
        <f>SUM(N27:N30)</f>
        <v>8</v>
      </c>
      <c r="O7" s="153" t="s">
        <v>170</v>
      </c>
      <c r="P7" s="153">
        <f>SUM(P27:P30)</f>
        <v>12</v>
      </c>
    </row>
    <row r="8" spans="1:16" ht="18" customHeight="1">
      <c r="A8" s="395">
        <v>16</v>
      </c>
      <c r="B8" s="429"/>
      <c r="C8" s="152">
        <f t="shared" si="0"/>
        <v>556</v>
      </c>
      <c r="D8" s="153">
        <f>SUM(E8:G8)</f>
        <v>467</v>
      </c>
      <c r="E8" s="153">
        <f>SUM(E31:E34)</f>
        <v>41</v>
      </c>
      <c r="F8" s="153">
        <f>SUM(F31:F34)</f>
        <v>187</v>
      </c>
      <c r="G8" s="153">
        <f>SUM(G31:G34)</f>
        <v>239</v>
      </c>
      <c r="H8" s="153">
        <f>SUM(I8:K8)</f>
        <v>13</v>
      </c>
      <c r="I8" s="153" t="s">
        <v>170</v>
      </c>
      <c r="J8" s="153" t="s">
        <v>170</v>
      </c>
      <c r="K8" s="153">
        <f>SUM(K31:K34)</f>
        <v>13</v>
      </c>
      <c r="L8" s="153">
        <f>SUM(L31:L34)</f>
        <v>39</v>
      </c>
      <c r="M8" s="153">
        <f>SUM(N8:O8)</f>
        <v>19</v>
      </c>
      <c r="N8" s="153">
        <f>SUM(N31:N34)</f>
        <v>19</v>
      </c>
      <c r="O8" s="153" t="s">
        <v>170</v>
      </c>
      <c r="P8" s="153">
        <f>SUM(P31:P34)</f>
        <v>18</v>
      </c>
    </row>
    <row r="9" spans="1:16" ht="18" customHeight="1" thickBot="1">
      <c r="A9" s="403">
        <v>17</v>
      </c>
      <c r="B9" s="435"/>
      <c r="C9" s="155">
        <f t="shared" si="0"/>
        <v>589</v>
      </c>
      <c r="D9" s="156">
        <f t="shared" si="1"/>
        <v>521</v>
      </c>
      <c r="E9" s="156">
        <f>SUM(E35:E38)</f>
        <v>57</v>
      </c>
      <c r="F9" s="156">
        <f>SUM(F35:F38)</f>
        <v>141</v>
      </c>
      <c r="G9" s="156">
        <f>SUM(G35:G38)</f>
        <v>323</v>
      </c>
      <c r="H9" s="156">
        <f t="shared" si="2"/>
        <v>11</v>
      </c>
      <c r="I9" s="156" t="s">
        <v>170</v>
      </c>
      <c r="J9" s="156" t="s">
        <v>170</v>
      </c>
      <c r="K9" s="156">
        <f>SUM(K35:K38)</f>
        <v>11</v>
      </c>
      <c r="L9" s="156">
        <f>SUM(L35:L38)</f>
        <v>38</v>
      </c>
      <c r="M9" s="156" t="s">
        <v>170</v>
      </c>
      <c r="N9" s="156" t="s">
        <v>170</v>
      </c>
      <c r="O9" s="156" t="s">
        <v>170</v>
      </c>
      <c r="P9" s="156">
        <f>SUM(P35:P38)</f>
        <v>19</v>
      </c>
    </row>
    <row r="10" spans="1:16" ht="15.75" customHeight="1">
      <c r="A10" s="20" t="s">
        <v>32</v>
      </c>
    </row>
    <row r="12" spans="1:16" ht="14.25" thickBot="1">
      <c r="A12" s="147" t="s">
        <v>186</v>
      </c>
      <c r="B12" s="9"/>
    </row>
    <row r="13" spans="1:16">
      <c r="A13" s="437" t="s">
        <v>0</v>
      </c>
      <c r="B13" s="432"/>
      <c r="C13" s="382" t="s">
        <v>15</v>
      </c>
      <c r="D13" s="382" t="s">
        <v>50</v>
      </c>
      <c r="E13" s="382"/>
      <c r="F13" s="382"/>
      <c r="G13" s="382"/>
      <c r="H13" s="382" t="s">
        <v>51</v>
      </c>
      <c r="I13" s="382"/>
      <c r="J13" s="382"/>
      <c r="K13" s="382"/>
      <c r="L13" s="382" t="s">
        <v>46</v>
      </c>
      <c r="M13" s="382" t="s">
        <v>52</v>
      </c>
      <c r="N13" s="382"/>
      <c r="O13" s="382"/>
      <c r="P13" s="388" t="s">
        <v>49</v>
      </c>
    </row>
    <row r="14" spans="1:16" ht="11.25" customHeight="1">
      <c r="A14" s="398"/>
      <c r="B14" s="434"/>
      <c r="C14" s="383"/>
      <c r="D14" s="11" t="s">
        <v>15</v>
      </c>
      <c r="E14" s="11" t="s">
        <v>171</v>
      </c>
      <c r="F14" s="11" t="s">
        <v>44</v>
      </c>
      <c r="G14" s="11" t="s">
        <v>45</v>
      </c>
      <c r="H14" s="11" t="s">
        <v>15</v>
      </c>
      <c r="I14" s="11" t="s">
        <v>53</v>
      </c>
      <c r="J14" s="11" t="s">
        <v>44</v>
      </c>
      <c r="K14" s="11" t="s">
        <v>45</v>
      </c>
      <c r="L14" s="383"/>
      <c r="M14" s="11" t="s">
        <v>15</v>
      </c>
      <c r="N14" s="11" t="s">
        <v>47</v>
      </c>
      <c r="O14" s="11" t="s">
        <v>48</v>
      </c>
      <c r="P14" s="430"/>
    </row>
    <row r="15" spans="1:16" hidden="1">
      <c r="A15" s="398" t="s">
        <v>1</v>
      </c>
      <c r="B15" s="50" t="s">
        <v>2</v>
      </c>
      <c r="C15" s="157">
        <f t="shared" ref="C15:C38" si="3">SUM(D15,H15,L15:L15,M15,P15)</f>
        <v>353</v>
      </c>
      <c r="D15" s="158">
        <f>SUM(E15:G15)</f>
        <v>194</v>
      </c>
      <c r="E15" s="158">
        <v>39</v>
      </c>
      <c r="F15" s="158">
        <v>119</v>
      </c>
      <c r="G15" s="158">
        <v>36</v>
      </c>
      <c r="H15" s="158">
        <f>SUM(I15:K15)</f>
        <v>7</v>
      </c>
      <c r="I15" s="158">
        <v>2</v>
      </c>
      <c r="J15" s="158">
        <v>1</v>
      </c>
      <c r="K15" s="158">
        <v>4</v>
      </c>
      <c r="L15" s="158">
        <v>17</v>
      </c>
      <c r="M15" s="158">
        <f>SUM(N15:O15)</f>
        <v>128</v>
      </c>
      <c r="N15" s="158">
        <v>99</v>
      </c>
      <c r="O15" s="158">
        <v>29</v>
      </c>
      <c r="P15" s="159">
        <v>7</v>
      </c>
    </row>
    <row r="16" spans="1:16" hidden="1">
      <c r="A16" s="381"/>
      <c r="B16" s="22" t="s">
        <v>3</v>
      </c>
      <c r="C16" s="162">
        <f t="shared" si="3"/>
        <v>0</v>
      </c>
      <c r="D16" s="160">
        <f t="shared" ref="D16:D38" si="4">SUM(E16:G16)</f>
        <v>0</v>
      </c>
      <c r="E16" s="160"/>
      <c r="F16" s="160"/>
      <c r="G16" s="160"/>
      <c r="H16" s="160">
        <f t="shared" ref="H16:H38" si="5">SUM(I16:K16)</f>
        <v>0</v>
      </c>
      <c r="I16" s="160"/>
      <c r="J16" s="160"/>
      <c r="K16" s="160"/>
      <c r="L16" s="160"/>
      <c r="M16" s="160">
        <f t="shared" ref="M16:M38" si="6">SUM(N16:O16)</f>
        <v>0</v>
      </c>
      <c r="N16" s="160"/>
      <c r="O16" s="160"/>
      <c r="P16" s="161"/>
    </row>
    <row r="17" spans="1:16" hidden="1">
      <c r="A17" s="381"/>
      <c r="B17" s="22" t="s">
        <v>4</v>
      </c>
      <c r="C17" s="162">
        <f t="shared" si="3"/>
        <v>0</v>
      </c>
      <c r="D17" s="160">
        <f t="shared" si="4"/>
        <v>0</v>
      </c>
      <c r="E17" s="160"/>
      <c r="F17" s="160"/>
      <c r="G17" s="160"/>
      <c r="H17" s="160">
        <f t="shared" si="5"/>
        <v>0</v>
      </c>
      <c r="I17" s="160"/>
      <c r="J17" s="160"/>
      <c r="K17" s="160"/>
      <c r="L17" s="160"/>
      <c r="M17" s="160">
        <f t="shared" si="6"/>
        <v>0</v>
      </c>
      <c r="N17" s="160"/>
      <c r="O17" s="160"/>
      <c r="P17" s="161"/>
    </row>
    <row r="18" spans="1:16" hidden="1">
      <c r="A18" s="381"/>
      <c r="B18" s="22" t="s">
        <v>5</v>
      </c>
      <c r="C18" s="162">
        <f t="shared" si="3"/>
        <v>0</v>
      </c>
      <c r="D18" s="160">
        <f t="shared" si="4"/>
        <v>0</v>
      </c>
      <c r="E18" s="160"/>
      <c r="F18" s="160"/>
      <c r="G18" s="160"/>
      <c r="H18" s="160">
        <f t="shared" si="5"/>
        <v>0</v>
      </c>
      <c r="I18" s="160"/>
      <c r="J18" s="160"/>
      <c r="K18" s="160"/>
      <c r="L18" s="160"/>
      <c r="M18" s="160">
        <f t="shared" si="6"/>
        <v>0</v>
      </c>
      <c r="N18" s="160"/>
      <c r="O18" s="160"/>
      <c r="P18" s="161"/>
    </row>
    <row r="19" spans="1:16">
      <c r="A19" s="381">
        <v>13</v>
      </c>
      <c r="B19" s="22" t="s">
        <v>2</v>
      </c>
      <c r="C19" s="162">
        <f t="shared" si="3"/>
        <v>466</v>
      </c>
      <c r="D19" s="160">
        <f t="shared" si="4"/>
        <v>364</v>
      </c>
      <c r="E19" s="160">
        <v>50</v>
      </c>
      <c r="F19" s="160">
        <v>256</v>
      </c>
      <c r="G19" s="160">
        <v>58</v>
      </c>
      <c r="H19" s="160">
        <f t="shared" si="5"/>
        <v>6</v>
      </c>
      <c r="I19" s="160">
        <v>0</v>
      </c>
      <c r="J19" s="160">
        <v>0</v>
      </c>
      <c r="K19" s="160">
        <v>6</v>
      </c>
      <c r="L19" s="160">
        <v>0</v>
      </c>
      <c r="M19" s="160">
        <f t="shared" si="6"/>
        <v>72</v>
      </c>
      <c r="N19" s="160">
        <v>70</v>
      </c>
      <c r="O19" s="160">
        <v>2</v>
      </c>
      <c r="P19" s="161">
        <v>24</v>
      </c>
    </row>
    <row r="20" spans="1:16">
      <c r="A20" s="381"/>
      <c r="B20" s="22" t="s">
        <v>3</v>
      </c>
      <c r="C20" s="162">
        <f t="shared" si="3"/>
        <v>31</v>
      </c>
      <c r="D20" s="160">
        <f t="shared" si="4"/>
        <v>19</v>
      </c>
      <c r="E20" s="160"/>
      <c r="F20" s="160">
        <v>4</v>
      </c>
      <c r="G20" s="160">
        <v>15</v>
      </c>
      <c r="H20" s="160">
        <f t="shared" si="5"/>
        <v>0</v>
      </c>
      <c r="I20" s="160"/>
      <c r="J20" s="160"/>
      <c r="K20" s="160"/>
      <c r="L20" s="160">
        <v>3</v>
      </c>
      <c r="M20" s="160">
        <f t="shared" si="6"/>
        <v>8</v>
      </c>
      <c r="N20" s="160"/>
      <c r="O20" s="160">
        <v>8</v>
      </c>
      <c r="P20" s="161">
        <v>1</v>
      </c>
    </row>
    <row r="21" spans="1:16">
      <c r="A21" s="381"/>
      <c r="B21" s="22" t="s">
        <v>4</v>
      </c>
      <c r="C21" s="162">
        <f t="shared" si="3"/>
        <v>49</v>
      </c>
      <c r="D21" s="160">
        <f t="shared" si="4"/>
        <v>36</v>
      </c>
      <c r="E21" s="160">
        <v>10</v>
      </c>
      <c r="F21" s="160">
        <v>10</v>
      </c>
      <c r="G21" s="160">
        <v>16</v>
      </c>
      <c r="H21" s="160">
        <f t="shared" si="5"/>
        <v>0</v>
      </c>
      <c r="I21" s="160"/>
      <c r="J21" s="160"/>
      <c r="K21" s="160"/>
      <c r="L21" s="160">
        <v>8</v>
      </c>
      <c r="M21" s="160">
        <f t="shared" si="6"/>
        <v>5</v>
      </c>
      <c r="N21" s="160">
        <v>5</v>
      </c>
      <c r="O21" s="160"/>
      <c r="P21" s="161"/>
    </row>
    <row r="22" spans="1:16">
      <c r="A22" s="389"/>
      <c r="B22" s="39" t="s">
        <v>5</v>
      </c>
      <c r="C22" s="163">
        <f t="shared" si="3"/>
        <v>26</v>
      </c>
      <c r="D22" s="164">
        <f t="shared" si="4"/>
        <v>20</v>
      </c>
      <c r="E22" s="165">
        <v>5</v>
      </c>
      <c r="F22" s="165">
        <v>4</v>
      </c>
      <c r="G22" s="165">
        <v>11</v>
      </c>
      <c r="H22" s="165">
        <f t="shared" si="5"/>
        <v>0</v>
      </c>
      <c r="I22" s="165"/>
      <c r="J22" s="165"/>
      <c r="K22" s="165"/>
      <c r="L22" s="165"/>
      <c r="M22" s="165">
        <f t="shared" si="6"/>
        <v>5</v>
      </c>
      <c r="N22" s="165">
        <v>1</v>
      </c>
      <c r="O22" s="165">
        <v>4</v>
      </c>
      <c r="P22" s="166">
        <v>1</v>
      </c>
    </row>
    <row r="23" spans="1:16">
      <c r="A23" s="381">
        <v>14</v>
      </c>
      <c r="B23" s="22" t="s">
        <v>2</v>
      </c>
      <c r="C23" s="157">
        <f t="shared" si="3"/>
        <v>456</v>
      </c>
      <c r="D23" s="158">
        <f t="shared" si="4"/>
        <v>413</v>
      </c>
      <c r="E23" s="158">
        <v>46</v>
      </c>
      <c r="F23" s="158">
        <v>277</v>
      </c>
      <c r="G23" s="158">
        <v>90</v>
      </c>
      <c r="H23" s="158">
        <f t="shared" si="5"/>
        <v>4</v>
      </c>
      <c r="I23" s="158">
        <v>0</v>
      </c>
      <c r="J23" s="158">
        <v>0</v>
      </c>
      <c r="K23" s="158">
        <v>4</v>
      </c>
      <c r="L23" s="158">
        <v>17</v>
      </c>
      <c r="M23" s="158">
        <f t="shared" si="6"/>
        <v>12</v>
      </c>
      <c r="N23" s="158">
        <v>9</v>
      </c>
      <c r="O23" s="158">
        <v>3</v>
      </c>
      <c r="P23" s="159">
        <v>10</v>
      </c>
    </row>
    <row r="24" spans="1:16">
      <c r="A24" s="381"/>
      <c r="B24" s="22" t="s">
        <v>3</v>
      </c>
      <c r="C24" s="162">
        <f t="shared" si="3"/>
        <v>49</v>
      </c>
      <c r="D24" s="160">
        <f t="shared" si="4"/>
        <v>38</v>
      </c>
      <c r="E24" s="160"/>
      <c r="F24" s="160">
        <v>12</v>
      </c>
      <c r="G24" s="160">
        <v>26</v>
      </c>
      <c r="H24" s="160">
        <f t="shared" si="5"/>
        <v>1</v>
      </c>
      <c r="I24" s="160"/>
      <c r="J24" s="160"/>
      <c r="K24" s="160">
        <v>1</v>
      </c>
      <c r="L24" s="160">
        <v>4</v>
      </c>
      <c r="M24" s="160">
        <f t="shared" si="6"/>
        <v>3</v>
      </c>
      <c r="N24" s="160"/>
      <c r="O24" s="160">
        <v>3</v>
      </c>
      <c r="P24" s="161">
        <v>3</v>
      </c>
    </row>
    <row r="25" spans="1:16">
      <c r="A25" s="381"/>
      <c r="B25" s="22" t="s">
        <v>4</v>
      </c>
      <c r="C25" s="162">
        <f t="shared" si="3"/>
        <v>38</v>
      </c>
      <c r="D25" s="160">
        <f t="shared" si="4"/>
        <v>32</v>
      </c>
      <c r="E25" s="160">
        <v>13</v>
      </c>
      <c r="F25" s="160">
        <v>6</v>
      </c>
      <c r="G25" s="160">
        <v>13</v>
      </c>
      <c r="H25" s="160">
        <f t="shared" si="5"/>
        <v>0</v>
      </c>
      <c r="I25" s="160"/>
      <c r="J25" s="160"/>
      <c r="K25" s="160"/>
      <c r="L25" s="160">
        <v>2</v>
      </c>
      <c r="M25" s="160">
        <f t="shared" si="6"/>
        <v>0</v>
      </c>
      <c r="N25" s="160"/>
      <c r="O25" s="160"/>
      <c r="P25" s="161">
        <v>4</v>
      </c>
    </row>
    <row r="26" spans="1:16">
      <c r="A26" s="381"/>
      <c r="B26" s="22" t="s">
        <v>5</v>
      </c>
      <c r="C26" s="167">
        <f t="shared" si="3"/>
        <v>24</v>
      </c>
      <c r="D26" s="168">
        <f t="shared" si="4"/>
        <v>23</v>
      </c>
      <c r="E26" s="169">
        <v>9</v>
      </c>
      <c r="F26" s="169">
        <v>3</v>
      </c>
      <c r="G26" s="169">
        <v>11</v>
      </c>
      <c r="H26" s="169">
        <f t="shared" si="5"/>
        <v>0</v>
      </c>
      <c r="I26" s="169"/>
      <c r="J26" s="169"/>
      <c r="K26" s="169"/>
      <c r="L26" s="169"/>
      <c r="M26" s="169">
        <f t="shared" si="6"/>
        <v>0</v>
      </c>
      <c r="N26" s="169"/>
      <c r="O26" s="169"/>
      <c r="P26" s="170">
        <v>1</v>
      </c>
    </row>
    <row r="27" spans="1:16">
      <c r="A27" s="398">
        <v>15</v>
      </c>
      <c r="B27" s="50" t="s">
        <v>2</v>
      </c>
      <c r="C27" s="171">
        <f t="shared" si="3"/>
        <v>438</v>
      </c>
      <c r="D27" s="172">
        <f t="shared" si="4"/>
        <v>403</v>
      </c>
      <c r="E27" s="172">
        <v>32</v>
      </c>
      <c r="F27" s="172">
        <v>234</v>
      </c>
      <c r="G27" s="172">
        <v>137</v>
      </c>
      <c r="H27" s="172">
        <f t="shared" si="5"/>
        <v>6</v>
      </c>
      <c r="I27" s="172">
        <v>0</v>
      </c>
      <c r="J27" s="172">
        <v>0</v>
      </c>
      <c r="K27" s="172">
        <v>6</v>
      </c>
      <c r="L27" s="172">
        <v>22</v>
      </c>
      <c r="M27" s="172">
        <f t="shared" si="6"/>
        <v>0</v>
      </c>
      <c r="N27" s="172">
        <v>0</v>
      </c>
      <c r="O27" s="172">
        <v>0</v>
      </c>
      <c r="P27" s="173">
        <v>7</v>
      </c>
    </row>
    <row r="28" spans="1:16">
      <c r="A28" s="381"/>
      <c r="B28" s="22" t="s">
        <v>3</v>
      </c>
      <c r="C28" s="162">
        <f t="shared" si="3"/>
        <v>62</v>
      </c>
      <c r="D28" s="160">
        <f t="shared" si="4"/>
        <v>50</v>
      </c>
      <c r="E28" s="160"/>
      <c r="F28" s="160">
        <v>14</v>
      </c>
      <c r="G28" s="160">
        <v>36</v>
      </c>
      <c r="H28" s="160">
        <f t="shared" si="5"/>
        <v>2</v>
      </c>
      <c r="I28" s="160"/>
      <c r="J28" s="160"/>
      <c r="K28" s="160">
        <v>2</v>
      </c>
      <c r="L28" s="160">
        <v>2</v>
      </c>
      <c r="M28" s="160">
        <f t="shared" si="6"/>
        <v>6</v>
      </c>
      <c r="N28" s="160">
        <v>6</v>
      </c>
      <c r="O28" s="160">
        <v>0</v>
      </c>
      <c r="P28" s="161">
        <v>2</v>
      </c>
    </row>
    <row r="29" spans="1:16">
      <c r="A29" s="381"/>
      <c r="B29" s="22" t="s">
        <v>4</v>
      </c>
      <c r="C29" s="162">
        <f t="shared" si="3"/>
        <v>39</v>
      </c>
      <c r="D29" s="160">
        <f t="shared" si="4"/>
        <v>31</v>
      </c>
      <c r="E29" s="160">
        <v>16</v>
      </c>
      <c r="F29" s="160">
        <v>4</v>
      </c>
      <c r="G29" s="160">
        <v>11</v>
      </c>
      <c r="H29" s="160">
        <f t="shared" si="5"/>
        <v>0</v>
      </c>
      <c r="I29" s="160"/>
      <c r="J29" s="160"/>
      <c r="K29" s="160"/>
      <c r="L29" s="160">
        <v>6</v>
      </c>
      <c r="M29" s="160">
        <f t="shared" si="6"/>
        <v>0</v>
      </c>
      <c r="N29" s="160"/>
      <c r="O29" s="160"/>
      <c r="P29" s="161">
        <v>2</v>
      </c>
    </row>
    <row r="30" spans="1:16">
      <c r="A30" s="389"/>
      <c r="B30" s="39" t="s">
        <v>5</v>
      </c>
      <c r="C30" s="163">
        <f t="shared" si="3"/>
        <v>29</v>
      </c>
      <c r="D30" s="164">
        <f t="shared" si="4"/>
        <v>26</v>
      </c>
      <c r="E30" s="165">
        <v>15</v>
      </c>
      <c r="F30" s="165">
        <v>2</v>
      </c>
      <c r="G30" s="165">
        <v>9</v>
      </c>
      <c r="H30" s="165">
        <f t="shared" si="5"/>
        <v>0</v>
      </c>
      <c r="I30" s="165"/>
      <c r="J30" s="165"/>
      <c r="K30" s="165"/>
      <c r="L30" s="165"/>
      <c r="M30" s="165">
        <f t="shared" si="6"/>
        <v>2</v>
      </c>
      <c r="N30" s="165">
        <v>2</v>
      </c>
      <c r="O30" s="165"/>
      <c r="P30" s="166">
        <v>1</v>
      </c>
    </row>
    <row r="31" spans="1:16">
      <c r="A31" s="381">
        <v>16</v>
      </c>
      <c r="B31" s="22" t="s">
        <v>2</v>
      </c>
      <c r="C31" s="157">
        <f t="shared" si="3"/>
        <v>434</v>
      </c>
      <c r="D31" s="158">
        <f t="shared" si="4"/>
        <v>387</v>
      </c>
      <c r="E31" s="158">
        <v>20</v>
      </c>
      <c r="F31" s="158">
        <v>167</v>
      </c>
      <c r="G31" s="158">
        <v>200</v>
      </c>
      <c r="H31" s="158">
        <f t="shared" si="5"/>
        <v>9</v>
      </c>
      <c r="I31" s="158"/>
      <c r="J31" s="158"/>
      <c r="K31" s="158">
        <v>9</v>
      </c>
      <c r="L31" s="158">
        <v>28</v>
      </c>
      <c r="M31" s="158">
        <f t="shared" si="6"/>
        <v>0</v>
      </c>
      <c r="N31" s="158"/>
      <c r="O31" s="158"/>
      <c r="P31" s="159">
        <v>10</v>
      </c>
    </row>
    <row r="32" spans="1:16">
      <c r="A32" s="381"/>
      <c r="B32" s="22" t="s">
        <v>3</v>
      </c>
      <c r="C32" s="162">
        <f t="shared" si="3"/>
        <v>69</v>
      </c>
      <c r="D32" s="160">
        <f t="shared" si="4"/>
        <v>43</v>
      </c>
      <c r="E32" s="160"/>
      <c r="F32" s="160">
        <v>12</v>
      </c>
      <c r="G32" s="160">
        <v>31</v>
      </c>
      <c r="H32" s="160">
        <f t="shared" si="5"/>
        <v>1</v>
      </c>
      <c r="I32" s="160"/>
      <c r="J32" s="160"/>
      <c r="K32" s="160">
        <v>1</v>
      </c>
      <c r="L32" s="160">
        <v>1</v>
      </c>
      <c r="M32" s="160">
        <f t="shared" si="6"/>
        <v>19</v>
      </c>
      <c r="N32" s="160">
        <v>19</v>
      </c>
      <c r="O32" s="160">
        <v>0</v>
      </c>
      <c r="P32" s="161">
        <v>5</v>
      </c>
    </row>
    <row r="33" spans="1:16">
      <c r="A33" s="381"/>
      <c r="B33" s="22" t="s">
        <v>4</v>
      </c>
      <c r="C33" s="162">
        <f t="shared" si="3"/>
        <v>53</v>
      </c>
      <c r="D33" s="160">
        <f t="shared" si="4"/>
        <v>37</v>
      </c>
      <c r="E33" s="160">
        <v>21</v>
      </c>
      <c r="F33" s="160">
        <v>8</v>
      </c>
      <c r="G33" s="160">
        <v>8</v>
      </c>
      <c r="H33" s="160">
        <f t="shared" si="5"/>
        <v>3</v>
      </c>
      <c r="I33" s="160"/>
      <c r="J33" s="160"/>
      <c r="K33" s="160">
        <v>3</v>
      </c>
      <c r="L33" s="160">
        <v>10</v>
      </c>
      <c r="M33" s="160">
        <f t="shared" si="6"/>
        <v>0</v>
      </c>
      <c r="N33" s="160"/>
      <c r="O33" s="160"/>
      <c r="P33" s="161">
        <v>3</v>
      </c>
    </row>
    <row r="34" spans="1:16">
      <c r="A34" s="381"/>
      <c r="B34" s="22" t="s">
        <v>5</v>
      </c>
      <c r="C34" s="167">
        <f t="shared" si="3"/>
        <v>0</v>
      </c>
      <c r="D34" s="168">
        <f t="shared" si="4"/>
        <v>0</v>
      </c>
      <c r="E34" s="165" t="s">
        <v>172</v>
      </c>
      <c r="F34" s="165" t="s">
        <v>172</v>
      </c>
      <c r="G34" s="165" t="s">
        <v>172</v>
      </c>
      <c r="H34" s="169">
        <f t="shared" si="5"/>
        <v>0</v>
      </c>
      <c r="I34" s="165" t="s">
        <v>172</v>
      </c>
      <c r="J34" s="165" t="s">
        <v>172</v>
      </c>
      <c r="K34" s="165" t="s">
        <v>172</v>
      </c>
      <c r="L34" s="169"/>
      <c r="M34" s="169">
        <f t="shared" si="6"/>
        <v>0</v>
      </c>
      <c r="N34" s="169"/>
      <c r="O34" s="169"/>
      <c r="P34" s="170"/>
    </row>
    <row r="35" spans="1:16">
      <c r="A35" s="398">
        <v>17</v>
      </c>
      <c r="B35" s="439" t="s">
        <v>2</v>
      </c>
      <c r="C35" s="175">
        <f t="shared" si="3"/>
        <v>367</v>
      </c>
      <c r="D35" s="176">
        <f t="shared" si="4"/>
        <v>326</v>
      </c>
      <c r="E35" s="176">
        <v>9</v>
      </c>
      <c r="F35" s="176">
        <v>108</v>
      </c>
      <c r="G35" s="176">
        <v>209</v>
      </c>
      <c r="H35" s="176">
        <f t="shared" si="5"/>
        <v>6</v>
      </c>
      <c r="I35" s="176"/>
      <c r="J35" s="176"/>
      <c r="K35" s="176">
        <v>6</v>
      </c>
      <c r="L35" s="176">
        <v>28</v>
      </c>
      <c r="M35" s="176">
        <f t="shared" si="6"/>
        <v>0</v>
      </c>
      <c r="N35" s="176"/>
      <c r="O35" s="176"/>
      <c r="P35" s="177">
        <v>7</v>
      </c>
    </row>
    <row r="36" spans="1:16">
      <c r="A36" s="381"/>
      <c r="B36" s="439"/>
      <c r="C36" s="178">
        <f t="shared" si="3"/>
        <v>75</v>
      </c>
      <c r="D36" s="179">
        <f t="shared" si="4"/>
        <v>71</v>
      </c>
      <c r="E36" s="179">
        <v>19</v>
      </c>
      <c r="F36" s="179">
        <v>12</v>
      </c>
      <c r="G36" s="179">
        <v>40</v>
      </c>
      <c r="H36" s="179">
        <f t="shared" si="5"/>
        <v>0</v>
      </c>
      <c r="I36" s="179"/>
      <c r="J36" s="179"/>
      <c r="K36" s="179"/>
      <c r="L36" s="179"/>
      <c r="M36" s="179">
        <f t="shared" si="6"/>
        <v>0</v>
      </c>
      <c r="N36" s="179"/>
      <c r="O36" s="179"/>
      <c r="P36" s="180">
        <v>4</v>
      </c>
    </row>
    <row r="37" spans="1:16">
      <c r="A37" s="381"/>
      <c r="B37" s="439"/>
      <c r="C37" s="178">
        <f t="shared" si="3"/>
        <v>55</v>
      </c>
      <c r="D37" s="179">
        <f t="shared" si="4"/>
        <v>46</v>
      </c>
      <c r="E37" s="179"/>
      <c r="F37" s="179">
        <v>14</v>
      </c>
      <c r="G37" s="179">
        <v>32</v>
      </c>
      <c r="H37" s="179">
        <f t="shared" si="5"/>
        <v>2</v>
      </c>
      <c r="I37" s="179"/>
      <c r="J37" s="179"/>
      <c r="K37" s="179">
        <v>2</v>
      </c>
      <c r="L37" s="179">
        <v>5</v>
      </c>
      <c r="M37" s="179">
        <f t="shared" si="6"/>
        <v>0</v>
      </c>
      <c r="N37" s="179"/>
      <c r="O37" s="179"/>
      <c r="P37" s="180">
        <v>2</v>
      </c>
    </row>
    <row r="38" spans="1:16" ht="14.25" thickBot="1">
      <c r="A38" s="438"/>
      <c r="B38" s="440"/>
      <c r="C38" s="181">
        <f t="shared" si="3"/>
        <v>92</v>
      </c>
      <c r="D38" s="182">
        <f t="shared" si="4"/>
        <v>78</v>
      </c>
      <c r="E38" s="182">
        <v>29</v>
      </c>
      <c r="F38" s="182">
        <v>7</v>
      </c>
      <c r="G38" s="182">
        <v>42</v>
      </c>
      <c r="H38" s="182">
        <f t="shared" si="5"/>
        <v>3</v>
      </c>
      <c r="I38" s="182"/>
      <c r="J38" s="182"/>
      <c r="K38" s="182">
        <v>3</v>
      </c>
      <c r="L38" s="182">
        <v>5</v>
      </c>
      <c r="M38" s="182">
        <f t="shared" si="6"/>
        <v>0</v>
      </c>
      <c r="N38" s="182"/>
      <c r="O38" s="182"/>
      <c r="P38" s="183">
        <v>6</v>
      </c>
    </row>
    <row r="39" spans="1:16">
      <c r="B39" s="20" t="s">
        <v>32</v>
      </c>
    </row>
  </sheetData>
  <mergeCells count="28">
    <mergeCell ref="H13:K13"/>
    <mergeCell ref="A31:A34"/>
    <mergeCell ref="A35:A38"/>
    <mergeCell ref="B35:B38"/>
    <mergeCell ref="A15:A18"/>
    <mergeCell ref="A19:A22"/>
    <mergeCell ref="A23:A26"/>
    <mergeCell ref="A27:A30"/>
    <mergeCell ref="A5:B5"/>
    <mergeCell ref="M2:O2"/>
    <mergeCell ref="L2:L3"/>
    <mergeCell ref="H2:I2"/>
    <mergeCell ref="J2:K2"/>
    <mergeCell ref="L13:L14"/>
    <mergeCell ref="M13:O13"/>
    <mergeCell ref="A13:B14"/>
    <mergeCell ref="C13:C14"/>
    <mergeCell ref="D13:G13"/>
    <mergeCell ref="A6:B6"/>
    <mergeCell ref="A7:B7"/>
    <mergeCell ref="P13:P14"/>
    <mergeCell ref="P2:P3"/>
    <mergeCell ref="A2:B3"/>
    <mergeCell ref="C2:C3"/>
    <mergeCell ref="D2:G2"/>
    <mergeCell ref="A8:B8"/>
    <mergeCell ref="A9:B9"/>
    <mergeCell ref="A4:B4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6"/>
  <sheetViews>
    <sheetView zoomScaleNormal="100" zoomScaleSheetLayoutView="100" workbookViewId="0">
      <selection activeCell="C1" sqref="C1"/>
    </sheetView>
  </sheetViews>
  <sheetFormatPr defaultRowHeight="13.5"/>
  <cols>
    <col min="1" max="1" width="6.625" style="2" customWidth="1"/>
    <col min="2" max="2" width="6.375" style="2" customWidth="1"/>
    <col min="3" max="6" width="9.125" style="2" customWidth="1"/>
    <col min="7" max="8" width="9.125" style="2" hidden="1" customWidth="1"/>
    <col min="9" max="12" width="9.125" style="2" customWidth="1"/>
    <col min="13" max="14" width="8.875" style="2" hidden="1" customWidth="1"/>
    <col min="15" max="16384" width="9" style="2"/>
  </cols>
  <sheetData>
    <row r="1" spans="1:14" ht="20.25" customHeight="1" thickBot="1">
      <c r="A1" s="1" t="s">
        <v>187</v>
      </c>
      <c r="G1" s="404" t="s">
        <v>161</v>
      </c>
      <c r="H1" s="404"/>
      <c r="L1" s="137" t="s">
        <v>77</v>
      </c>
    </row>
    <row r="2" spans="1:14" ht="14.25" thickBot="1">
      <c r="A2" s="399" t="s">
        <v>179</v>
      </c>
      <c r="B2" s="399"/>
      <c r="C2" s="382" t="s">
        <v>26</v>
      </c>
      <c r="D2" s="382"/>
      <c r="E2" s="382" t="s">
        <v>29</v>
      </c>
      <c r="F2" s="382"/>
      <c r="G2" s="386" t="s">
        <v>162</v>
      </c>
      <c r="H2" s="391"/>
      <c r="I2" s="382" t="s">
        <v>30</v>
      </c>
      <c r="J2" s="382"/>
      <c r="K2" s="382" t="s">
        <v>31</v>
      </c>
      <c r="L2" s="386"/>
    </row>
    <row r="3" spans="1:14">
      <c r="A3" s="395"/>
      <c r="B3" s="395"/>
      <c r="C3" s="11" t="s">
        <v>27</v>
      </c>
      <c r="D3" s="11" t="s">
        <v>28</v>
      </c>
      <c r="E3" s="11" t="s">
        <v>27</v>
      </c>
      <c r="F3" s="11" t="s">
        <v>28</v>
      </c>
      <c r="G3" s="11" t="s">
        <v>27</v>
      </c>
      <c r="H3" s="11" t="s">
        <v>163</v>
      </c>
      <c r="I3" s="11" t="s">
        <v>27</v>
      </c>
      <c r="J3" s="11" t="s">
        <v>28</v>
      </c>
      <c r="K3" s="11" t="s">
        <v>27</v>
      </c>
      <c r="L3" s="12" t="s">
        <v>28</v>
      </c>
      <c r="M3" s="390" t="s">
        <v>164</v>
      </c>
      <c r="N3" s="391"/>
    </row>
    <row r="4" spans="1:14" ht="18" hidden="1" customHeight="1">
      <c r="A4" s="392" t="s">
        <v>1</v>
      </c>
      <c r="B4" s="436"/>
      <c r="C4" s="150">
        <f t="shared" ref="C4:C9" si="0">SUM(E4,M5,I4,K4)</f>
        <v>77000</v>
      </c>
      <c r="D4" s="184">
        <v>1</v>
      </c>
      <c r="E4" s="151">
        <f>SUM(E15:E18)</f>
        <v>77000</v>
      </c>
      <c r="F4" s="184">
        <f>E4/C4</f>
        <v>1</v>
      </c>
      <c r="G4" s="184"/>
      <c r="H4" s="184"/>
      <c r="I4" s="151"/>
      <c r="J4" s="184">
        <f>I4/C4</f>
        <v>0</v>
      </c>
      <c r="K4" s="151"/>
      <c r="L4" s="184">
        <f>K4/C4</f>
        <v>0</v>
      </c>
      <c r="M4" s="185" t="s">
        <v>27</v>
      </c>
      <c r="N4" s="11" t="s">
        <v>28</v>
      </c>
    </row>
    <row r="5" spans="1:14" ht="22.5" customHeight="1">
      <c r="A5" s="392" t="s">
        <v>180</v>
      </c>
      <c r="B5" s="436"/>
      <c r="C5" s="152">
        <f t="shared" si="0"/>
        <v>2030563</v>
      </c>
      <c r="D5" s="271">
        <f>SUM(F5,J5,L5)</f>
        <v>100</v>
      </c>
      <c r="E5" s="153">
        <f>SUM(E19:E22)</f>
        <v>146951</v>
      </c>
      <c r="F5" s="271">
        <f>E5/C5*100</f>
        <v>7.2369584199062036</v>
      </c>
      <c r="G5" s="186"/>
      <c r="H5" s="186"/>
      <c r="I5" s="153">
        <f>SUM(I19:I22)</f>
        <v>9000</v>
      </c>
      <c r="J5" s="271">
        <f>I5/C5*100</f>
        <v>0.44322682920943596</v>
      </c>
      <c r="K5" s="153">
        <f>SUM(K19:K22)</f>
        <v>1874612</v>
      </c>
      <c r="L5" s="271">
        <f>K5/C5*100</f>
        <v>92.319814750884362</v>
      </c>
      <c r="M5" s="151" t="s">
        <v>182</v>
      </c>
      <c r="N5" s="151" t="s">
        <v>182</v>
      </c>
    </row>
    <row r="6" spans="1:14" ht="22.5" customHeight="1">
      <c r="A6" s="395">
        <v>14</v>
      </c>
      <c r="B6" s="429"/>
      <c r="C6" s="152">
        <f t="shared" si="0"/>
        <v>1764181</v>
      </c>
      <c r="D6" s="271">
        <f>SUM(F6,J6,L6)</f>
        <v>100</v>
      </c>
      <c r="E6" s="153">
        <f>SUM(E23:E26)</f>
        <v>38897</v>
      </c>
      <c r="F6" s="271">
        <f>E6/C6*100</f>
        <v>2.2048191200336023</v>
      </c>
      <c r="G6" s="186"/>
      <c r="H6" s="186"/>
      <c r="I6" s="153">
        <f>SUM(I23:I26)</f>
        <v>13529</v>
      </c>
      <c r="J6" s="271">
        <f>I6/C6*100</f>
        <v>0.76687142645794282</v>
      </c>
      <c r="K6" s="153">
        <f>SUM(K23:K26)</f>
        <v>1711755</v>
      </c>
      <c r="L6" s="271">
        <f>K6/C6*100</f>
        <v>97.028309453508456</v>
      </c>
      <c r="M6" s="153">
        <f>SUM(M19:M22)</f>
        <v>0</v>
      </c>
      <c r="N6" s="153" t="s">
        <v>182</v>
      </c>
    </row>
    <row r="7" spans="1:14" ht="22.5" customHeight="1">
      <c r="A7" s="395">
        <v>15</v>
      </c>
      <c r="B7" s="429"/>
      <c r="C7" s="152">
        <f t="shared" si="0"/>
        <v>1699858</v>
      </c>
      <c r="D7" s="271">
        <f>SUM(F7,J7,L7)</f>
        <v>100</v>
      </c>
      <c r="E7" s="153">
        <f>SUM(E27:E30)</f>
        <v>43563</v>
      </c>
      <c r="F7" s="271">
        <f>E7/C7*100</f>
        <v>2.5627434762197785</v>
      </c>
      <c r="G7" s="186"/>
      <c r="H7" s="186"/>
      <c r="I7" s="153">
        <f>SUM(I27:I30)</f>
        <v>14804</v>
      </c>
      <c r="J7" s="271">
        <f>I7/C7*100</f>
        <v>0.87089627486531229</v>
      </c>
      <c r="K7" s="153">
        <f>SUM(K27:K30)</f>
        <v>1641491</v>
      </c>
      <c r="L7" s="271">
        <f>K7/C7*100</f>
        <v>96.566360248914904</v>
      </c>
      <c r="M7" s="153">
        <f>SUM(M23:M26)</f>
        <v>0</v>
      </c>
      <c r="N7" s="153" t="s">
        <v>182</v>
      </c>
    </row>
    <row r="8" spans="1:14" ht="22.5" customHeight="1">
      <c r="A8" s="395">
        <v>16</v>
      </c>
      <c r="B8" s="429"/>
      <c r="C8" s="152">
        <f t="shared" si="0"/>
        <v>2080630</v>
      </c>
      <c r="D8" s="271">
        <f>SUM(F8,J8,L8)</f>
        <v>100</v>
      </c>
      <c r="E8" s="153">
        <f>SUM(E27:E30)</f>
        <v>43563</v>
      </c>
      <c r="F8" s="271">
        <f>E8/C8*100</f>
        <v>2.0937408381115334</v>
      </c>
      <c r="G8" s="186"/>
      <c r="H8" s="186"/>
      <c r="I8" s="153">
        <f>SUM(I31:I34)</f>
        <v>17155</v>
      </c>
      <c r="J8" s="271">
        <f>I8/C8*100</f>
        <v>0.82450988402551151</v>
      </c>
      <c r="K8" s="153">
        <f>SUM(K31:K34)</f>
        <v>2019912</v>
      </c>
      <c r="L8" s="271">
        <f>K8/C8*100</f>
        <v>97.081749277862954</v>
      </c>
      <c r="M8" s="153">
        <f>SUM(M27:M30)</f>
        <v>0</v>
      </c>
      <c r="N8" s="153" t="s">
        <v>182</v>
      </c>
    </row>
    <row r="9" spans="1:14" ht="22.5" customHeight="1" thickBot="1">
      <c r="A9" s="403">
        <v>17</v>
      </c>
      <c r="B9" s="435"/>
      <c r="C9" s="155">
        <f t="shared" si="0"/>
        <v>1149428</v>
      </c>
      <c r="D9" s="272">
        <f>SUM(F9,J9,L9)</f>
        <v>100</v>
      </c>
      <c r="E9" s="156">
        <f>SUM(E35:E35)</f>
        <v>149450</v>
      </c>
      <c r="F9" s="272">
        <f>E9/C9*100</f>
        <v>13.002119314998417</v>
      </c>
      <c r="G9" s="187"/>
      <c r="H9" s="187"/>
      <c r="I9" s="156">
        <f>SUM(I35:I35)</f>
        <v>21293</v>
      </c>
      <c r="J9" s="272">
        <f>I9/C9*100</f>
        <v>1.8524866281315575</v>
      </c>
      <c r="K9" s="156">
        <f>SUM(K35:K35)</f>
        <v>978685</v>
      </c>
      <c r="L9" s="272">
        <f>K9/C9*100</f>
        <v>85.145394056870032</v>
      </c>
      <c r="M9" s="153">
        <f>SUM(M31:M34)</f>
        <v>0</v>
      </c>
      <c r="N9" s="153" t="s">
        <v>182</v>
      </c>
    </row>
    <row r="10" spans="1:14" ht="14.25" thickBot="1">
      <c r="A10" s="20" t="s">
        <v>32</v>
      </c>
      <c r="M10" s="156">
        <f>SUM(M35:M35)</f>
        <v>0</v>
      </c>
      <c r="N10" s="156" t="s">
        <v>108</v>
      </c>
    </row>
    <row r="12" spans="1:14" ht="14.25" thickBot="1">
      <c r="A12" s="1" t="s">
        <v>187</v>
      </c>
      <c r="D12" s="2" t="s">
        <v>107</v>
      </c>
      <c r="G12" s="404" t="s">
        <v>161</v>
      </c>
      <c r="H12" s="404"/>
    </row>
    <row r="13" spans="1:14">
      <c r="A13" s="406" t="s">
        <v>0</v>
      </c>
      <c r="B13" s="399"/>
      <c r="C13" s="382" t="s">
        <v>26</v>
      </c>
      <c r="D13" s="382"/>
      <c r="E13" s="382" t="s">
        <v>29</v>
      </c>
      <c r="F13" s="382"/>
      <c r="G13" s="386" t="s">
        <v>162</v>
      </c>
      <c r="H13" s="391"/>
      <c r="I13" s="382" t="s">
        <v>30</v>
      </c>
      <c r="J13" s="382"/>
      <c r="K13" s="382" t="s">
        <v>31</v>
      </c>
      <c r="L13" s="388"/>
      <c r="M13" s="386" t="s">
        <v>164</v>
      </c>
      <c r="N13" s="391"/>
    </row>
    <row r="14" spans="1:14" ht="12" customHeight="1">
      <c r="A14" s="441"/>
      <c r="B14" s="395"/>
      <c r="C14" s="11" t="s">
        <v>27</v>
      </c>
      <c r="D14" s="11" t="s">
        <v>28</v>
      </c>
      <c r="E14" s="11" t="s">
        <v>27</v>
      </c>
      <c r="F14" s="11" t="s">
        <v>28</v>
      </c>
      <c r="G14" s="11" t="s">
        <v>27</v>
      </c>
      <c r="H14" s="11" t="s">
        <v>163</v>
      </c>
      <c r="I14" s="11" t="s">
        <v>27</v>
      </c>
      <c r="J14" s="11" t="s">
        <v>28</v>
      </c>
      <c r="K14" s="11" t="s">
        <v>27</v>
      </c>
      <c r="L14" s="21" t="s">
        <v>28</v>
      </c>
      <c r="M14" s="11" t="s">
        <v>27</v>
      </c>
      <c r="N14" s="11" t="s">
        <v>28</v>
      </c>
    </row>
    <row r="15" spans="1:14" hidden="1">
      <c r="A15" s="381" t="s">
        <v>1</v>
      </c>
      <c r="B15" s="22" t="s">
        <v>2</v>
      </c>
      <c r="C15" s="188">
        <f t="shared" ref="C15:C35" si="1">SUM(E15,M15,I15,K15)</f>
        <v>623496</v>
      </c>
      <c r="D15" s="189">
        <v>1</v>
      </c>
      <c r="E15" s="190">
        <v>77000</v>
      </c>
      <c r="F15" s="189">
        <f>E15/C15</f>
        <v>0.12349718362266959</v>
      </c>
      <c r="G15" s="189"/>
      <c r="H15" s="189"/>
      <c r="I15" s="190">
        <v>6242</v>
      </c>
      <c r="J15" s="189">
        <f t="shared" ref="J15:J35" si="2">I15/C15</f>
        <v>1.0011291171074072E-2</v>
      </c>
      <c r="K15" s="190">
        <v>540254</v>
      </c>
      <c r="L15" s="191">
        <f t="shared" ref="L15:L35" si="3">K15/C15</f>
        <v>0.86649152520625639</v>
      </c>
      <c r="M15" s="190" t="s">
        <v>173</v>
      </c>
      <c r="N15" s="190" t="s">
        <v>173</v>
      </c>
    </row>
    <row r="16" spans="1:14" hidden="1">
      <c r="A16" s="381"/>
      <c r="B16" s="22" t="s">
        <v>3</v>
      </c>
      <c r="C16" s="193">
        <f t="shared" si="1"/>
        <v>0</v>
      </c>
      <c r="D16" s="194">
        <v>1</v>
      </c>
      <c r="E16" s="192"/>
      <c r="F16" s="194" t="e">
        <f t="shared" ref="F16:F30" si="4">E16/C16</f>
        <v>#DIV/0!</v>
      </c>
      <c r="G16" s="194"/>
      <c r="H16" s="194"/>
      <c r="I16" s="192"/>
      <c r="J16" s="194" t="e">
        <f t="shared" si="2"/>
        <v>#DIV/0!</v>
      </c>
      <c r="K16" s="192"/>
      <c r="L16" s="195" t="e">
        <f t="shared" si="3"/>
        <v>#DIV/0!</v>
      </c>
      <c r="M16" s="192"/>
      <c r="N16" s="192"/>
    </row>
    <row r="17" spans="1:14" hidden="1">
      <c r="A17" s="381"/>
      <c r="B17" s="22" t="s">
        <v>4</v>
      </c>
      <c r="C17" s="193">
        <f t="shared" si="1"/>
        <v>0</v>
      </c>
      <c r="D17" s="194">
        <v>1</v>
      </c>
      <c r="E17" s="192"/>
      <c r="F17" s="194" t="e">
        <f t="shared" si="4"/>
        <v>#DIV/0!</v>
      </c>
      <c r="G17" s="194"/>
      <c r="H17" s="194"/>
      <c r="I17" s="192"/>
      <c r="J17" s="194" t="e">
        <f t="shared" si="2"/>
        <v>#DIV/0!</v>
      </c>
      <c r="K17" s="192"/>
      <c r="L17" s="195" t="e">
        <f t="shared" si="3"/>
        <v>#DIV/0!</v>
      </c>
      <c r="M17" s="192"/>
      <c r="N17" s="192"/>
    </row>
    <row r="18" spans="1:14" hidden="1">
      <c r="A18" s="381"/>
      <c r="B18" s="22" t="s">
        <v>5</v>
      </c>
      <c r="C18" s="193">
        <f t="shared" si="1"/>
        <v>0</v>
      </c>
      <c r="D18" s="194">
        <v>1</v>
      </c>
      <c r="E18" s="192"/>
      <c r="F18" s="194" t="e">
        <f t="shared" si="4"/>
        <v>#DIV/0!</v>
      </c>
      <c r="G18" s="194"/>
      <c r="H18" s="194"/>
      <c r="I18" s="192"/>
      <c r="J18" s="194" t="e">
        <f t="shared" si="2"/>
        <v>#DIV/0!</v>
      </c>
      <c r="K18" s="192"/>
      <c r="L18" s="195" t="e">
        <f t="shared" si="3"/>
        <v>#DIV/0!</v>
      </c>
      <c r="M18" s="192"/>
      <c r="N18" s="192"/>
    </row>
    <row r="19" spans="1:14">
      <c r="A19" s="381">
        <v>13</v>
      </c>
      <c r="B19" s="22" t="s">
        <v>2</v>
      </c>
      <c r="C19" s="193">
        <f t="shared" si="1"/>
        <v>1107821</v>
      </c>
      <c r="D19" s="194">
        <v>1</v>
      </c>
      <c r="E19" s="192">
        <v>111000</v>
      </c>
      <c r="F19" s="194">
        <f t="shared" si="4"/>
        <v>0.10019669242594245</v>
      </c>
      <c r="G19" s="194"/>
      <c r="H19" s="194"/>
      <c r="I19" s="192">
        <v>9000</v>
      </c>
      <c r="J19" s="194">
        <f t="shared" si="2"/>
        <v>8.1240561426439827E-3</v>
      </c>
      <c r="K19" s="192">
        <v>987821</v>
      </c>
      <c r="L19" s="195">
        <f t="shared" si="3"/>
        <v>0.89167925143141358</v>
      </c>
      <c r="M19" s="192">
        <v>0</v>
      </c>
      <c r="N19" s="192" t="s">
        <v>173</v>
      </c>
    </row>
    <row r="20" spans="1:14">
      <c r="A20" s="381"/>
      <c r="B20" s="22" t="s">
        <v>3</v>
      </c>
      <c r="C20" s="196">
        <f t="shared" si="1"/>
        <v>410143</v>
      </c>
      <c r="D20" s="197">
        <v>1</v>
      </c>
      <c r="E20" s="198">
        <v>33839</v>
      </c>
      <c r="F20" s="197">
        <f t="shared" si="4"/>
        <v>8.2505370078241005E-2</v>
      </c>
      <c r="G20" s="197"/>
      <c r="H20" s="197"/>
      <c r="I20" s="198">
        <v>0</v>
      </c>
      <c r="J20" s="197">
        <f t="shared" si="2"/>
        <v>0</v>
      </c>
      <c r="K20" s="198">
        <v>376304</v>
      </c>
      <c r="L20" s="199">
        <f t="shared" si="3"/>
        <v>0.91749462992175901</v>
      </c>
      <c r="M20" s="198">
        <v>0</v>
      </c>
      <c r="N20" s="198"/>
    </row>
    <row r="21" spans="1:14">
      <c r="A21" s="381"/>
      <c r="B21" s="22" t="s">
        <v>4</v>
      </c>
      <c r="C21" s="196">
        <f t="shared" si="1"/>
        <v>163810</v>
      </c>
      <c r="D21" s="197">
        <v>1</v>
      </c>
      <c r="E21" s="198">
        <v>2112</v>
      </c>
      <c r="F21" s="197">
        <f t="shared" si="4"/>
        <v>1.2892985776204138E-2</v>
      </c>
      <c r="G21" s="197"/>
      <c r="H21" s="197"/>
      <c r="I21" s="198">
        <v>0</v>
      </c>
      <c r="J21" s="197">
        <f t="shared" si="2"/>
        <v>0</v>
      </c>
      <c r="K21" s="198">
        <v>161698</v>
      </c>
      <c r="L21" s="199">
        <f t="shared" si="3"/>
        <v>0.98710701422379588</v>
      </c>
      <c r="M21" s="198">
        <v>0</v>
      </c>
      <c r="N21" s="198"/>
    </row>
    <row r="22" spans="1:14">
      <c r="A22" s="389"/>
      <c r="B22" s="39" t="s">
        <v>5</v>
      </c>
      <c r="C22" s="200">
        <f t="shared" si="1"/>
        <v>348789</v>
      </c>
      <c r="D22" s="201">
        <v>1</v>
      </c>
      <c r="E22" s="202">
        <v>0</v>
      </c>
      <c r="F22" s="201">
        <f t="shared" si="4"/>
        <v>0</v>
      </c>
      <c r="G22" s="201"/>
      <c r="H22" s="201"/>
      <c r="I22" s="202">
        <v>0</v>
      </c>
      <c r="J22" s="201">
        <f t="shared" si="2"/>
        <v>0</v>
      </c>
      <c r="K22" s="202">
        <v>348789</v>
      </c>
      <c r="L22" s="203">
        <f t="shared" si="3"/>
        <v>1</v>
      </c>
      <c r="M22" s="202">
        <v>0</v>
      </c>
      <c r="N22" s="202"/>
    </row>
    <row r="23" spans="1:14">
      <c r="A23" s="381">
        <v>14</v>
      </c>
      <c r="B23" s="22" t="s">
        <v>2</v>
      </c>
      <c r="C23" s="188">
        <f t="shared" si="1"/>
        <v>911538</v>
      </c>
      <c r="D23" s="189">
        <v>1</v>
      </c>
      <c r="E23" s="190">
        <v>9515</v>
      </c>
      <c r="F23" s="189">
        <f t="shared" si="4"/>
        <v>1.0438401909739364E-2</v>
      </c>
      <c r="G23" s="189"/>
      <c r="H23" s="189"/>
      <c r="I23" s="190">
        <v>11335</v>
      </c>
      <c r="J23" s="189">
        <f t="shared" si="2"/>
        <v>1.2435027393262816E-2</v>
      </c>
      <c r="K23" s="190">
        <v>890688</v>
      </c>
      <c r="L23" s="191">
        <f t="shared" si="3"/>
        <v>0.97712657069699782</v>
      </c>
      <c r="M23" s="190">
        <v>0</v>
      </c>
      <c r="N23" s="190" t="s">
        <v>173</v>
      </c>
    </row>
    <row r="24" spans="1:14">
      <c r="A24" s="381"/>
      <c r="B24" s="22" t="s">
        <v>3</v>
      </c>
      <c r="C24" s="193">
        <f t="shared" si="1"/>
        <v>311402</v>
      </c>
      <c r="D24" s="194">
        <v>1</v>
      </c>
      <c r="E24" s="192">
        <v>19937</v>
      </c>
      <c r="F24" s="194">
        <f t="shared" si="4"/>
        <v>6.4023352451172438E-2</v>
      </c>
      <c r="G24" s="194"/>
      <c r="H24" s="194"/>
      <c r="I24" s="192">
        <v>1695</v>
      </c>
      <c r="J24" s="194">
        <f t="shared" si="2"/>
        <v>5.4431249638730644E-3</v>
      </c>
      <c r="K24" s="192">
        <v>289770</v>
      </c>
      <c r="L24" s="195">
        <f t="shared" si="3"/>
        <v>0.93053352258495448</v>
      </c>
      <c r="M24" s="192">
        <v>0</v>
      </c>
      <c r="N24" s="192"/>
    </row>
    <row r="25" spans="1:14">
      <c r="A25" s="381"/>
      <c r="B25" s="22" t="s">
        <v>4</v>
      </c>
      <c r="C25" s="193">
        <f t="shared" si="1"/>
        <v>140836</v>
      </c>
      <c r="D25" s="194">
        <v>1</v>
      </c>
      <c r="E25" s="192">
        <v>9445</v>
      </c>
      <c r="F25" s="194">
        <f t="shared" si="4"/>
        <v>6.7063818909937803E-2</v>
      </c>
      <c r="G25" s="194"/>
      <c r="H25" s="194"/>
      <c r="I25" s="192">
        <v>0</v>
      </c>
      <c r="J25" s="194">
        <f t="shared" si="2"/>
        <v>0</v>
      </c>
      <c r="K25" s="192">
        <v>131391</v>
      </c>
      <c r="L25" s="195">
        <f t="shared" si="3"/>
        <v>0.93293618109006216</v>
      </c>
      <c r="M25" s="192">
        <v>0</v>
      </c>
      <c r="N25" s="192"/>
    </row>
    <row r="26" spans="1:14">
      <c r="A26" s="381"/>
      <c r="B26" s="22" t="s">
        <v>5</v>
      </c>
      <c r="C26" s="204">
        <f t="shared" si="1"/>
        <v>400405</v>
      </c>
      <c r="D26" s="205">
        <v>1</v>
      </c>
      <c r="E26" s="169">
        <v>0</v>
      </c>
      <c r="F26" s="205">
        <f t="shared" si="4"/>
        <v>0</v>
      </c>
      <c r="G26" s="205"/>
      <c r="H26" s="205"/>
      <c r="I26" s="169">
        <v>499</v>
      </c>
      <c r="J26" s="205">
        <f t="shared" si="2"/>
        <v>1.2462381838388632E-3</v>
      </c>
      <c r="K26" s="169">
        <v>399906</v>
      </c>
      <c r="L26" s="206">
        <f t="shared" si="3"/>
        <v>0.99875376181616116</v>
      </c>
      <c r="M26" s="169">
        <v>0</v>
      </c>
      <c r="N26" s="169"/>
    </row>
    <row r="27" spans="1:14">
      <c r="A27" s="398">
        <v>15</v>
      </c>
      <c r="B27" s="50" t="s">
        <v>2</v>
      </c>
      <c r="C27" s="207">
        <f t="shared" si="1"/>
        <v>975877</v>
      </c>
      <c r="D27" s="208">
        <v>1</v>
      </c>
      <c r="E27" s="209">
        <v>0</v>
      </c>
      <c r="F27" s="208">
        <f t="shared" si="4"/>
        <v>0</v>
      </c>
      <c r="G27" s="208"/>
      <c r="H27" s="208"/>
      <c r="I27" s="209">
        <v>12610</v>
      </c>
      <c r="J27" s="208">
        <f t="shared" si="2"/>
        <v>1.2921710420473072E-2</v>
      </c>
      <c r="K27" s="209">
        <v>963267</v>
      </c>
      <c r="L27" s="210">
        <f t="shared" si="3"/>
        <v>0.98707828957952692</v>
      </c>
      <c r="M27" s="209">
        <v>0</v>
      </c>
      <c r="N27" s="209" t="s">
        <v>173</v>
      </c>
    </row>
    <row r="28" spans="1:14">
      <c r="A28" s="381"/>
      <c r="B28" s="22" t="s">
        <v>3</v>
      </c>
      <c r="C28" s="193">
        <f t="shared" si="1"/>
        <v>400912</v>
      </c>
      <c r="D28" s="194">
        <v>1</v>
      </c>
      <c r="E28" s="192">
        <v>43563</v>
      </c>
      <c r="F28" s="194">
        <f t="shared" si="4"/>
        <v>0.10865975575687432</v>
      </c>
      <c r="G28" s="194"/>
      <c r="H28" s="194"/>
      <c r="I28" s="192">
        <v>1695</v>
      </c>
      <c r="J28" s="194">
        <f t="shared" si="2"/>
        <v>4.2278604781099093E-3</v>
      </c>
      <c r="K28" s="192">
        <v>355654</v>
      </c>
      <c r="L28" s="195">
        <f t="shared" si="3"/>
        <v>0.88711238376501578</v>
      </c>
      <c r="M28" s="192">
        <v>0</v>
      </c>
      <c r="N28" s="192"/>
    </row>
    <row r="29" spans="1:14">
      <c r="A29" s="381"/>
      <c r="B29" s="22" t="s">
        <v>4</v>
      </c>
      <c r="C29" s="193">
        <f t="shared" si="1"/>
        <v>107582</v>
      </c>
      <c r="D29" s="194">
        <v>1</v>
      </c>
      <c r="E29" s="192">
        <v>0</v>
      </c>
      <c r="F29" s="194">
        <f t="shared" si="4"/>
        <v>0</v>
      </c>
      <c r="G29" s="194"/>
      <c r="H29" s="194"/>
      <c r="I29" s="192">
        <v>0</v>
      </c>
      <c r="J29" s="194">
        <f t="shared" si="2"/>
        <v>0</v>
      </c>
      <c r="K29" s="192">
        <v>107582</v>
      </c>
      <c r="L29" s="195">
        <f t="shared" si="3"/>
        <v>1</v>
      </c>
      <c r="M29" s="192">
        <v>0</v>
      </c>
      <c r="N29" s="192"/>
    </row>
    <row r="30" spans="1:14">
      <c r="A30" s="389"/>
      <c r="B30" s="39" t="s">
        <v>5</v>
      </c>
      <c r="C30" s="211">
        <f t="shared" si="1"/>
        <v>215487</v>
      </c>
      <c r="D30" s="212">
        <v>1</v>
      </c>
      <c r="E30" s="165">
        <v>0</v>
      </c>
      <c r="F30" s="212">
        <f t="shared" si="4"/>
        <v>0</v>
      </c>
      <c r="G30" s="212"/>
      <c r="H30" s="212"/>
      <c r="I30" s="165">
        <v>499</v>
      </c>
      <c r="J30" s="212">
        <f t="shared" si="2"/>
        <v>2.3156849369103472E-3</v>
      </c>
      <c r="K30" s="165">
        <v>214988</v>
      </c>
      <c r="L30" s="213">
        <f t="shared" si="3"/>
        <v>0.99768431506308963</v>
      </c>
      <c r="M30" s="165">
        <v>0</v>
      </c>
      <c r="N30" s="165"/>
    </row>
    <row r="31" spans="1:14" s="9" customFormat="1">
      <c r="A31" s="381">
        <v>16</v>
      </c>
      <c r="B31" s="22" t="s">
        <v>2</v>
      </c>
      <c r="C31" s="188">
        <f t="shared" si="1"/>
        <v>1339002</v>
      </c>
      <c r="D31" s="189">
        <v>1</v>
      </c>
      <c r="E31" s="190">
        <v>8800</v>
      </c>
      <c r="F31" s="189">
        <f>E31/C31</f>
        <v>6.5720588916222678E-3</v>
      </c>
      <c r="G31" s="189"/>
      <c r="H31" s="189"/>
      <c r="I31" s="190">
        <v>14961</v>
      </c>
      <c r="J31" s="189">
        <f t="shared" si="2"/>
        <v>1.1173246940631903E-2</v>
      </c>
      <c r="K31" s="190">
        <v>1315241</v>
      </c>
      <c r="L31" s="191">
        <f t="shared" si="3"/>
        <v>0.9822546941677458</v>
      </c>
      <c r="M31" s="190">
        <v>0</v>
      </c>
      <c r="N31" s="190"/>
    </row>
    <row r="32" spans="1:14" s="9" customFormat="1">
      <c r="A32" s="381"/>
      <c r="B32" s="22" t="s">
        <v>3</v>
      </c>
      <c r="C32" s="193">
        <f t="shared" si="1"/>
        <v>188157</v>
      </c>
      <c r="D32" s="194">
        <v>1</v>
      </c>
      <c r="E32" s="192">
        <v>0</v>
      </c>
      <c r="F32" s="194">
        <f>E32/C32</f>
        <v>0</v>
      </c>
      <c r="G32" s="194"/>
      <c r="H32" s="194"/>
      <c r="I32" s="192">
        <v>1695</v>
      </c>
      <c r="J32" s="194">
        <f t="shared" si="2"/>
        <v>9.008434445702259E-3</v>
      </c>
      <c r="K32" s="192">
        <v>186462</v>
      </c>
      <c r="L32" s="195">
        <f t="shared" si="3"/>
        <v>0.99099156555429779</v>
      </c>
      <c r="M32" s="192">
        <v>0</v>
      </c>
      <c r="N32" s="192"/>
    </row>
    <row r="33" spans="1:14" s="9" customFormat="1">
      <c r="A33" s="381"/>
      <c r="B33" s="22" t="s">
        <v>4</v>
      </c>
      <c r="C33" s="193">
        <f t="shared" si="1"/>
        <v>109601</v>
      </c>
      <c r="D33" s="194">
        <v>1</v>
      </c>
      <c r="E33" s="192">
        <v>0</v>
      </c>
      <c r="F33" s="194">
        <f>E33/C33</f>
        <v>0</v>
      </c>
      <c r="G33" s="194"/>
      <c r="H33" s="194"/>
      <c r="I33" s="192">
        <v>0</v>
      </c>
      <c r="J33" s="194">
        <f t="shared" si="2"/>
        <v>0</v>
      </c>
      <c r="K33" s="192">
        <v>109601</v>
      </c>
      <c r="L33" s="195">
        <f t="shared" si="3"/>
        <v>1</v>
      </c>
      <c r="M33" s="192">
        <v>0</v>
      </c>
      <c r="N33" s="192"/>
    </row>
    <row r="34" spans="1:14" s="9" customFormat="1">
      <c r="A34" s="381"/>
      <c r="B34" s="22" t="s">
        <v>5</v>
      </c>
      <c r="C34" s="204">
        <f t="shared" si="1"/>
        <v>409107</v>
      </c>
      <c r="D34" s="205">
        <v>1</v>
      </c>
      <c r="E34" s="169">
        <v>0</v>
      </c>
      <c r="F34" s="205">
        <f>E34/C34</f>
        <v>0</v>
      </c>
      <c r="G34" s="205"/>
      <c r="H34" s="205"/>
      <c r="I34" s="169">
        <v>499</v>
      </c>
      <c r="J34" s="205">
        <f t="shared" si="2"/>
        <v>1.2197298017389093E-3</v>
      </c>
      <c r="K34" s="169">
        <v>408608</v>
      </c>
      <c r="L34" s="206">
        <f t="shared" si="3"/>
        <v>0.9987802701982611</v>
      </c>
      <c r="M34" s="169">
        <v>0</v>
      </c>
      <c r="N34" s="169"/>
    </row>
    <row r="35" spans="1:14" s="9" customFormat="1" ht="36" customHeight="1">
      <c r="A35" s="49">
        <v>17</v>
      </c>
      <c r="B35" s="174" t="s">
        <v>2</v>
      </c>
      <c r="C35" s="214">
        <f t="shared" si="1"/>
        <v>1149428</v>
      </c>
      <c r="D35" s="215">
        <v>1</v>
      </c>
      <c r="E35" s="216">
        <v>149450</v>
      </c>
      <c r="F35" s="215">
        <f>E35/C35</f>
        <v>0.13002119314998417</v>
      </c>
      <c r="G35" s="215"/>
      <c r="H35" s="215"/>
      <c r="I35" s="216">
        <v>21293</v>
      </c>
      <c r="J35" s="215">
        <f t="shared" si="2"/>
        <v>1.8524866281315576E-2</v>
      </c>
      <c r="K35" s="216">
        <v>978685</v>
      </c>
      <c r="L35" s="217">
        <f t="shared" si="3"/>
        <v>0.85145394056870027</v>
      </c>
      <c r="M35" s="216">
        <v>0</v>
      </c>
      <c r="N35" s="216"/>
    </row>
    <row r="36" spans="1:14">
      <c r="A36" s="2" t="s">
        <v>32</v>
      </c>
    </row>
  </sheetData>
  <mergeCells count="27">
    <mergeCell ref="A13:B14"/>
    <mergeCell ref="M3:N3"/>
    <mergeCell ref="G12:H12"/>
    <mergeCell ref="I2:J2"/>
    <mergeCell ref="K13:L13"/>
    <mergeCell ref="M13:N13"/>
    <mergeCell ref="A15:A18"/>
    <mergeCell ref="C13:D13"/>
    <mergeCell ref="E13:F13"/>
    <mergeCell ref="G13:H13"/>
    <mergeCell ref="I13:J13"/>
    <mergeCell ref="A2:B3"/>
    <mergeCell ref="C2:D2"/>
    <mergeCell ref="E2:F2"/>
    <mergeCell ref="G2:H2"/>
    <mergeCell ref="G1:H1"/>
    <mergeCell ref="K2:L2"/>
    <mergeCell ref="A31:A34"/>
    <mergeCell ref="A8:B8"/>
    <mergeCell ref="A9:B9"/>
    <mergeCell ref="A23:A26"/>
    <mergeCell ref="A27:A30"/>
    <mergeCell ref="A4:B4"/>
    <mergeCell ref="A5:B5"/>
    <mergeCell ref="A6:B6"/>
    <mergeCell ref="A7:B7"/>
    <mergeCell ref="A19:A2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C1" sqref="C1"/>
    </sheetView>
  </sheetViews>
  <sheetFormatPr defaultRowHeight="13.5"/>
  <cols>
    <col min="1" max="2" width="5.875" style="2" customWidth="1"/>
    <col min="3" max="9" width="10.625" style="2" customWidth="1"/>
    <col min="10" max="16384" width="9" style="2"/>
  </cols>
  <sheetData>
    <row r="1" spans="1:9" ht="18.75" customHeight="1" thickBot="1">
      <c r="A1" s="147" t="s">
        <v>188</v>
      </c>
      <c r="B1" s="9"/>
      <c r="C1" s="9"/>
      <c r="D1" s="9"/>
      <c r="E1" s="9"/>
      <c r="F1" s="9"/>
      <c r="G1" s="9"/>
      <c r="I1" s="218" t="s">
        <v>40</v>
      </c>
    </row>
    <row r="2" spans="1:9">
      <c r="A2" s="431" t="s">
        <v>74</v>
      </c>
      <c r="B2" s="432"/>
      <c r="C2" s="432" t="s">
        <v>33</v>
      </c>
      <c r="D2" s="432" t="s">
        <v>34</v>
      </c>
      <c r="E2" s="432" t="s">
        <v>35</v>
      </c>
      <c r="F2" s="432" t="s">
        <v>36</v>
      </c>
      <c r="G2" s="447" t="s">
        <v>37</v>
      </c>
      <c r="H2" s="432" t="s">
        <v>38</v>
      </c>
      <c r="I2" s="445" t="s">
        <v>39</v>
      </c>
    </row>
    <row r="3" spans="1:9">
      <c r="A3" s="433"/>
      <c r="B3" s="434"/>
      <c r="C3" s="434"/>
      <c r="D3" s="434"/>
      <c r="E3" s="434"/>
      <c r="F3" s="434"/>
      <c r="G3" s="434"/>
      <c r="H3" s="434"/>
      <c r="I3" s="446"/>
    </row>
    <row r="4" spans="1:9" ht="21" hidden="1" customHeight="1">
      <c r="A4" s="392" t="s">
        <v>1</v>
      </c>
      <c r="B4" s="436"/>
      <c r="C4" s="153">
        <f>SUM(C16:C19)</f>
        <v>55</v>
      </c>
      <c r="D4" s="153">
        <f t="shared" ref="D4:I4" si="0">SUM(D16:D19)</f>
        <v>29</v>
      </c>
      <c r="E4" s="153">
        <f t="shared" si="0"/>
        <v>491</v>
      </c>
      <c r="F4" s="153">
        <f t="shared" si="0"/>
        <v>2</v>
      </c>
      <c r="G4" s="153">
        <f t="shared" si="0"/>
        <v>0</v>
      </c>
      <c r="H4" s="153">
        <f t="shared" si="0"/>
        <v>26336</v>
      </c>
      <c r="I4" s="221">
        <f t="shared" si="0"/>
        <v>0</v>
      </c>
    </row>
    <row r="5" spans="1:9" ht="21" customHeight="1">
      <c r="A5" s="436" t="s">
        <v>75</v>
      </c>
      <c r="B5" s="444"/>
      <c r="C5" s="150">
        <f>SUM(C20:C23)</f>
        <v>51</v>
      </c>
      <c r="D5" s="151" t="s">
        <v>174</v>
      </c>
      <c r="E5" s="151">
        <f>SUM(E20:E23)</f>
        <v>51.5</v>
      </c>
      <c r="F5" s="151" t="s">
        <v>174</v>
      </c>
      <c r="G5" s="151" t="s">
        <v>174</v>
      </c>
      <c r="H5" s="151">
        <f>SUM(H20:H23)</f>
        <v>35482</v>
      </c>
      <c r="I5" s="151" t="s">
        <v>174</v>
      </c>
    </row>
    <row r="6" spans="1:9" ht="21" customHeight="1">
      <c r="A6" s="429">
        <v>14</v>
      </c>
      <c r="B6" s="443"/>
      <c r="C6" s="152">
        <f>SUM(C24:C27)</f>
        <v>52</v>
      </c>
      <c r="D6" s="153">
        <f>SUM(D24:D27)</f>
        <v>117</v>
      </c>
      <c r="E6" s="153">
        <f>SUM(E24:E27)</f>
        <v>369.5</v>
      </c>
      <c r="F6" s="153">
        <f>SUM(F24:F27)</f>
        <v>5</v>
      </c>
      <c r="G6" s="153" t="s">
        <v>174</v>
      </c>
      <c r="H6" s="153">
        <f>SUM(H24:H27)</f>
        <v>32132</v>
      </c>
      <c r="I6" s="153" t="s">
        <v>174</v>
      </c>
    </row>
    <row r="7" spans="1:9" ht="21" customHeight="1">
      <c r="A7" s="429">
        <v>15</v>
      </c>
      <c r="B7" s="443"/>
      <c r="C7" s="152">
        <f t="shared" ref="C7:H7" si="1">SUM(C28:C31)</f>
        <v>45</v>
      </c>
      <c r="D7" s="153" t="s">
        <v>174</v>
      </c>
      <c r="E7" s="153">
        <f t="shared" si="1"/>
        <v>837</v>
      </c>
      <c r="F7" s="153" t="s">
        <v>174</v>
      </c>
      <c r="G7" s="153" t="s">
        <v>174</v>
      </c>
      <c r="H7" s="153">
        <f t="shared" si="1"/>
        <v>36768</v>
      </c>
      <c r="I7" s="153" t="s">
        <v>174</v>
      </c>
    </row>
    <row r="8" spans="1:9" ht="21" customHeight="1">
      <c r="A8" s="429">
        <v>16</v>
      </c>
      <c r="B8" s="443"/>
      <c r="C8" s="152">
        <f t="shared" ref="C8:H8" si="2">SUM(C32:C35)</f>
        <v>56</v>
      </c>
      <c r="D8" s="153">
        <f t="shared" si="2"/>
        <v>87</v>
      </c>
      <c r="E8" s="153">
        <f t="shared" si="2"/>
        <v>442</v>
      </c>
      <c r="F8" s="153">
        <f t="shared" si="2"/>
        <v>11</v>
      </c>
      <c r="G8" s="153" t="s">
        <v>174</v>
      </c>
      <c r="H8" s="153">
        <f t="shared" si="2"/>
        <v>35294</v>
      </c>
      <c r="I8" s="153" t="s">
        <v>174</v>
      </c>
    </row>
    <row r="9" spans="1:9" ht="21" customHeight="1" thickBot="1">
      <c r="A9" s="435">
        <v>17</v>
      </c>
      <c r="B9" s="442"/>
      <c r="C9" s="155">
        <f t="shared" ref="C9:H9" si="3">SUM(C36:C39)</f>
        <v>69</v>
      </c>
      <c r="D9" s="156" t="s">
        <v>174</v>
      </c>
      <c r="E9" s="156">
        <f t="shared" si="3"/>
        <v>530</v>
      </c>
      <c r="F9" s="156">
        <f t="shared" si="3"/>
        <v>1</v>
      </c>
      <c r="G9" s="156" t="s">
        <v>174</v>
      </c>
      <c r="H9" s="156">
        <f t="shared" si="3"/>
        <v>83000</v>
      </c>
      <c r="I9" s="156" t="s">
        <v>174</v>
      </c>
    </row>
    <row r="10" spans="1:9" ht="16.5" customHeight="1">
      <c r="A10" s="20" t="s">
        <v>32</v>
      </c>
    </row>
    <row r="13" spans="1:9" ht="14.25" thickBot="1">
      <c r="A13" s="147" t="s">
        <v>188</v>
      </c>
      <c r="B13" s="9"/>
      <c r="C13" s="9"/>
      <c r="D13" s="9"/>
      <c r="E13" s="9"/>
      <c r="F13" s="9"/>
      <c r="G13" s="9"/>
      <c r="I13" s="220" t="s">
        <v>40</v>
      </c>
    </row>
    <row r="14" spans="1:9">
      <c r="A14" s="437" t="s">
        <v>74</v>
      </c>
      <c r="B14" s="432"/>
      <c r="C14" s="432" t="s">
        <v>33</v>
      </c>
      <c r="D14" s="432" t="s">
        <v>34</v>
      </c>
      <c r="E14" s="432" t="s">
        <v>35</v>
      </c>
      <c r="F14" s="432" t="s">
        <v>36</v>
      </c>
      <c r="G14" s="447" t="s">
        <v>37</v>
      </c>
      <c r="H14" s="432" t="s">
        <v>38</v>
      </c>
      <c r="I14" s="449" t="s">
        <v>39</v>
      </c>
    </row>
    <row r="15" spans="1:9">
      <c r="A15" s="398"/>
      <c r="B15" s="434"/>
      <c r="C15" s="434"/>
      <c r="D15" s="434"/>
      <c r="E15" s="434"/>
      <c r="F15" s="434"/>
      <c r="G15" s="434"/>
      <c r="H15" s="434"/>
      <c r="I15" s="450"/>
    </row>
    <row r="16" spans="1:9" hidden="1">
      <c r="A16" s="398" t="s">
        <v>1</v>
      </c>
      <c r="B16" s="50" t="s">
        <v>2</v>
      </c>
      <c r="C16" s="153">
        <v>55</v>
      </c>
      <c r="D16" s="153">
        <v>29</v>
      </c>
      <c r="E16" s="153">
        <v>491</v>
      </c>
      <c r="F16" s="153">
        <v>2</v>
      </c>
      <c r="G16" s="153" t="s">
        <v>175</v>
      </c>
      <c r="H16" s="153">
        <v>26336</v>
      </c>
      <c r="I16" s="221" t="s">
        <v>175</v>
      </c>
    </row>
    <row r="17" spans="1:9" hidden="1">
      <c r="A17" s="381"/>
      <c r="B17" s="22" t="s">
        <v>3</v>
      </c>
      <c r="C17" s="153"/>
      <c r="D17" s="153"/>
      <c r="E17" s="153"/>
      <c r="F17" s="153"/>
      <c r="G17" s="153"/>
      <c r="H17" s="153"/>
      <c r="I17" s="221"/>
    </row>
    <row r="18" spans="1:9" hidden="1">
      <c r="A18" s="381"/>
      <c r="B18" s="22" t="s">
        <v>4</v>
      </c>
      <c r="C18" s="153"/>
      <c r="D18" s="153"/>
      <c r="E18" s="153"/>
      <c r="F18" s="153"/>
      <c r="G18" s="153"/>
      <c r="H18" s="153"/>
      <c r="I18" s="221"/>
    </row>
    <row r="19" spans="1:9" hidden="1">
      <c r="A19" s="381"/>
      <c r="B19" s="22" t="s">
        <v>5</v>
      </c>
      <c r="C19" s="153"/>
      <c r="D19" s="153"/>
      <c r="E19" s="153"/>
      <c r="F19" s="153"/>
      <c r="G19" s="153"/>
      <c r="H19" s="153"/>
      <c r="I19" s="221"/>
    </row>
    <row r="20" spans="1:9">
      <c r="A20" s="381">
        <v>13</v>
      </c>
      <c r="B20" s="22" t="s">
        <v>2</v>
      </c>
      <c r="C20" s="193">
        <v>51</v>
      </c>
      <c r="D20" s="192">
        <v>0</v>
      </c>
      <c r="E20" s="192">
        <v>51.5</v>
      </c>
      <c r="F20" s="192">
        <v>0</v>
      </c>
      <c r="G20" s="192" t="s">
        <v>175</v>
      </c>
      <c r="H20" s="192">
        <v>35482</v>
      </c>
      <c r="I20" s="222" t="s">
        <v>175</v>
      </c>
    </row>
    <row r="21" spans="1:9">
      <c r="A21" s="381"/>
      <c r="B21" s="22" t="s">
        <v>3</v>
      </c>
      <c r="C21" s="193" t="s">
        <v>175</v>
      </c>
      <c r="D21" s="192" t="s">
        <v>175</v>
      </c>
      <c r="E21" s="192" t="s">
        <v>175</v>
      </c>
      <c r="F21" s="192" t="s">
        <v>175</v>
      </c>
      <c r="G21" s="192" t="s">
        <v>175</v>
      </c>
      <c r="H21" s="192" t="s">
        <v>175</v>
      </c>
      <c r="I21" s="222" t="s">
        <v>175</v>
      </c>
    </row>
    <row r="22" spans="1:9">
      <c r="A22" s="381"/>
      <c r="B22" s="22" t="s">
        <v>4</v>
      </c>
      <c r="C22" s="193" t="s">
        <v>175</v>
      </c>
      <c r="D22" s="192" t="s">
        <v>175</v>
      </c>
      <c r="E22" s="192" t="s">
        <v>175</v>
      </c>
      <c r="F22" s="192" t="s">
        <v>175</v>
      </c>
      <c r="G22" s="192" t="s">
        <v>175</v>
      </c>
      <c r="H22" s="192" t="s">
        <v>175</v>
      </c>
      <c r="I22" s="222" t="s">
        <v>175</v>
      </c>
    </row>
    <row r="23" spans="1:9">
      <c r="A23" s="389"/>
      <c r="B23" s="39" t="s">
        <v>5</v>
      </c>
      <c r="C23" s="211" t="s">
        <v>175</v>
      </c>
      <c r="D23" s="165" t="s">
        <v>175</v>
      </c>
      <c r="E23" s="165" t="s">
        <v>175</v>
      </c>
      <c r="F23" s="165" t="s">
        <v>175</v>
      </c>
      <c r="G23" s="165" t="s">
        <v>175</v>
      </c>
      <c r="H23" s="165" t="s">
        <v>175</v>
      </c>
      <c r="I23" s="166" t="s">
        <v>175</v>
      </c>
    </row>
    <row r="24" spans="1:9">
      <c r="A24" s="381">
        <v>14</v>
      </c>
      <c r="B24" s="22" t="s">
        <v>2</v>
      </c>
      <c r="C24" s="188">
        <v>37</v>
      </c>
      <c r="D24" s="190">
        <v>117</v>
      </c>
      <c r="E24" s="190">
        <v>220</v>
      </c>
      <c r="F24" s="190">
        <v>0</v>
      </c>
      <c r="G24" s="190" t="s">
        <v>175</v>
      </c>
      <c r="H24" s="190">
        <v>31758</v>
      </c>
      <c r="I24" s="223" t="s">
        <v>175</v>
      </c>
    </row>
    <row r="25" spans="1:9">
      <c r="A25" s="381"/>
      <c r="B25" s="22" t="s">
        <v>3</v>
      </c>
      <c r="C25" s="193"/>
      <c r="D25" s="192"/>
      <c r="E25" s="192">
        <v>67.5</v>
      </c>
      <c r="F25" s="192">
        <v>2</v>
      </c>
      <c r="G25" s="192"/>
      <c r="H25" s="192">
        <v>374</v>
      </c>
      <c r="I25" s="222"/>
    </row>
    <row r="26" spans="1:9">
      <c r="A26" s="381"/>
      <c r="B26" s="22" t="s">
        <v>4</v>
      </c>
      <c r="C26" s="193"/>
      <c r="D26" s="192"/>
      <c r="E26" s="192"/>
      <c r="F26" s="192"/>
      <c r="G26" s="192"/>
      <c r="H26" s="192"/>
      <c r="I26" s="222"/>
    </row>
    <row r="27" spans="1:9">
      <c r="A27" s="381"/>
      <c r="B27" s="22" t="s">
        <v>5</v>
      </c>
      <c r="C27" s="204">
        <v>15</v>
      </c>
      <c r="D27" s="169"/>
      <c r="E27" s="169">
        <v>82</v>
      </c>
      <c r="F27" s="169">
        <v>3</v>
      </c>
      <c r="G27" s="169"/>
      <c r="H27" s="169"/>
      <c r="I27" s="170"/>
    </row>
    <row r="28" spans="1:9">
      <c r="A28" s="398">
        <v>15</v>
      </c>
      <c r="B28" s="50" t="s">
        <v>2</v>
      </c>
      <c r="C28" s="207">
        <v>32</v>
      </c>
      <c r="D28" s="209">
        <v>0</v>
      </c>
      <c r="E28" s="209">
        <v>368</v>
      </c>
      <c r="F28" s="209">
        <v>0</v>
      </c>
      <c r="G28" s="209" t="s">
        <v>175</v>
      </c>
      <c r="H28" s="209">
        <v>36214</v>
      </c>
      <c r="I28" s="224" t="s">
        <v>175</v>
      </c>
    </row>
    <row r="29" spans="1:9">
      <c r="A29" s="381"/>
      <c r="B29" s="22" t="s">
        <v>3</v>
      </c>
      <c r="C29" s="193"/>
      <c r="D29" s="192"/>
      <c r="E29" s="192">
        <v>131</v>
      </c>
      <c r="F29" s="192"/>
      <c r="G29" s="192"/>
      <c r="H29" s="192"/>
      <c r="I29" s="222"/>
    </row>
    <row r="30" spans="1:9">
      <c r="A30" s="381"/>
      <c r="B30" s="22" t="s">
        <v>4</v>
      </c>
      <c r="C30" s="193"/>
      <c r="D30" s="192"/>
      <c r="E30" s="192">
        <v>191</v>
      </c>
      <c r="F30" s="192"/>
      <c r="G30" s="192"/>
      <c r="H30" s="192"/>
      <c r="I30" s="222"/>
    </row>
    <row r="31" spans="1:9">
      <c r="A31" s="389"/>
      <c r="B31" s="39" t="s">
        <v>5</v>
      </c>
      <c r="C31" s="211">
        <v>13</v>
      </c>
      <c r="D31" s="165">
        <v>0</v>
      </c>
      <c r="E31" s="165">
        <v>147</v>
      </c>
      <c r="F31" s="165">
        <v>0</v>
      </c>
      <c r="G31" s="165"/>
      <c r="H31" s="165">
        <v>554</v>
      </c>
      <c r="I31" s="166">
        <v>0</v>
      </c>
    </row>
    <row r="32" spans="1:9">
      <c r="A32" s="381">
        <v>16</v>
      </c>
      <c r="B32" s="22" t="s">
        <v>2</v>
      </c>
      <c r="C32" s="188">
        <v>51</v>
      </c>
      <c r="D32" s="190">
        <v>87</v>
      </c>
      <c r="E32" s="190">
        <v>199</v>
      </c>
      <c r="F32" s="190">
        <v>4</v>
      </c>
      <c r="G32" s="190"/>
      <c r="H32" s="190">
        <v>34218</v>
      </c>
      <c r="I32" s="223"/>
    </row>
    <row r="33" spans="1:9">
      <c r="A33" s="381"/>
      <c r="B33" s="22" t="s">
        <v>3</v>
      </c>
      <c r="C33" s="193"/>
      <c r="D33" s="192"/>
      <c r="E33" s="192">
        <v>73</v>
      </c>
      <c r="F33" s="192"/>
      <c r="G33" s="192"/>
      <c r="H33" s="192"/>
      <c r="I33" s="222"/>
    </row>
    <row r="34" spans="1:9">
      <c r="A34" s="381"/>
      <c r="B34" s="22" t="s">
        <v>4</v>
      </c>
      <c r="C34" s="193"/>
      <c r="D34" s="192"/>
      <c r="E34" s="192">
        <v>170</v>
      </c>
      <c r="F34" s="192">
        <v>7</v>
      </c>
      <c r="G34" s="192"/>
      <c r="H34" s="192">
        <v>1076</v>
      </c>
      <c r="I34" s="222"/>
    </row>
    <row r="35" spans="1:9">
      <c r="A35" s="381"/>
      <c r="B35" s="22" t="s">
        <v>5</v>
      </c>
      <c r="C35" s="204">
        <v>5</v>
      </c>
      <c r="D35" s="169"/>
      <c r="E35" s="169"/>
      <c r="F35" s="169"/>
      <c r="G35" s="169"/>
      <c r="H35" s="169"/>
      <c r="I35" s="170"/>
    </row>
    <row r="36" spans="1:9">
      <c r="A36" s="398">
        <v>17</v>
      </c>
      <c r="B36" s="448" t="s">
        <v>2</v>
      </c>
      <c r="C36" s="454">
        <v>69</v>
      </c>
      <c r="D36" s="451">
        <v>0</v>
      </c>
      <c r="E36" s="451">
        <v>530</v>
      </c>
      <c r="F36" s="451">
        <v>1</v>
      </c>
      <c r="G36" s="216"/>
      <c r="H36" s="451">
        <v>83000</v>
      </c>
      <c r="I36" s="225"/>
    </row>
    <row r="37" spans="1:9">
      <c r="A37" s="381"/>
      <c r="B37" s="439"/>
      <c r="C37" s="455"/>
      <c r="D37" s="452"/>
      <c r="E37" s="452"/>
      <c r="F37" s="452"/>
      <c r="G37" s="227"/>
      <c r="H37" s="452"/>
      <c r="I37" s="228"/>
    </row>
    <row r="38" spans="1:9">
      <c r="A38" s="381"/>
      <c r="B38" s="439"/>
      <c r="C38" s="455"/>
      <c r="D38" s="452"/>
      <c r="E38" s="452"/>
      <c r="F38" s="452"/>
      <c r="G38" s="227"/>
      <c r="H38" s="452"/>
      <c r="I38" s="228"/>
    </row>
    <row r="39" spans="1:9" ht="14.25" thickBot="1">
      <c r="A39" s="438"/>
      <c r="B39" s="440"/>
      <c r="C39" s="456"/>
      <c r="D39" s="453"/>
      <c r="E39" s="453"/>
      <c r="F39" s="453"/>
      <c r="G39" s="230"/>
      <c r="H39" s="453"/>
      <c r="I39" s="231"/>
    </row>
    <row r="40" spans="1:9">
      <c r="A40" s="20" t="s">
        <v>32</v>
      </c>
    </row>
  </sheetData>
  <mergeCells count="34">
    <mergeCell ref="H36:H39"/>
    <mergeCell ref="C36:C39"/>
    <mergeCell ref="D36:D39"/>
    <mergeCell ref="E36:E39"/>
    <mergeCell ref="F36:F39"/>
    <mergeCell ref="H14:H15"/>
    <mergeCell ref="I14:I15"/>
    <mergeCell ref="D14:D15"/>
    <mergeCell ref="E14:E15"/>
    <mergeCell ref="F14:F15"/>
    <mergeCell ref="G14:G15"/>
    <mergeCell ref="A36:A39"/>
    <mergeCell ref="A28:A31"/>
    <mergeCell ref="A14:B15"/>
    <mergeCell ref="C14:C15"/>
    <mergeCell ref="A16:A19"/>
    <mergeCell ref="A20:A23"/>
    <mergeCell ref="A24:A27"/>
    <mergeCell ref="A32:A35"/>
    <mergeCell ref="B36:B39"/>
    <mergeCell ref="I2:I3"/>
    <mergeCell ref="C2:C3"/>
    <mergeCell ref="D2:D3"/>
    <mergeCell ref="E2:E3"/>
    <mergeCell ref="F2:F3"/>
    <mergeCell ref="H2:H3"/>
    <mergeCell ref="G2:G3"/>
    <mergeCell ref="A9:B9"/>
    <mergeCell ref="A6:B6"/>
    <mergeCell ref="A7:B7"/>
    <mergeCell ref="A2:B3"/>
    <mergeCell ref="A4:B4"/>
    <mergeCell ref="A5:B5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workbookViewId="0">
      <selection activeCell="C1" sqref="C1"/>
    </sheetView>
  </sheetViews>
  <sheetFormatPr defaultRowHeight="13.5"/>
  <cols>
    <col min="1" max="1" width="5.375" style="2" customWidth="1"/>
    <col min="2" max="2" width="6.5" style="232" customWidth="1"/>
    <col min="3" max="6" width="6.125" style="2" customWidth="1"/>
    <col min="7" max="14" width="5.625" style="2" customWidth="1"/>
    <col min="15" max="15" width="5" style="2" customWidth="1"/>
    <col min="16" max="16384" width="9" style="2"/>
  </cols>
  <sheetData>
    <row r="1" spans="1:15" ht="18.75" customHeight="1" thickBot="1">
      <c r="A1" s="1" t="s">
        <v>189</v>
      </c>
      <c r="N1" s="137"/>
      <c r="O1" s="137" t="s">
        <v>83</v>
      </c>
    </row>
    <row r="2" spans="1:15" s="239" customFormat="1" ht="47.25" customHeight="1">
      <c r="A2" s="233" t="s">
        <v>84</v>
      </c>
      <c r="B2" s="234" t="s">
        <v>85</v>
      </c>
      <c r="C2" s="235" t="s">
        <v>86</v>
      </c>
      <c r="D2" s="235" t="s">
        <v>87</v>
      </c>
      <c r="E2" s="235" t="s">
        <v>88</v>
      </c>
      <c r="F2" s="235" t="s">
        <v>89</v>
      </c>
      <c r="G2" s="235" t="s">
        <v>90</v>
      </c>
      <c r="H2" s="235" t="s">
        <v>91</v>
      </c>
      <c r="I2" s="236" t="s">
        <v>92</v>
      </c>
      <c r="J2" s="236" t="s">
        <v>93</v>
      </c>
      <c r="K2" s="236" t="s">
        <v>94</v>
      </c>
      <c r="L2" s="236" t="s">
        <v>95</v>
      </c>
      <c r="M2" s="236" t="s">
        <v>96</v>
      </c>
      <c r="N2" s="237" t="s">
        <v>97</v>
      </c>
      <c r="O2" s="238" t="s">
        <v>98</v>
      </c>
    </row>
    <row r="3" spans="1:15" ht="18.75" customHeight="1">
      <c r="A3" s="240"/>
      <c r="B3" s="241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3"/>
    </row>
    <row r="4" spans="1:15" ht="18.75" customHeight="1">
      <c r="A4" s="149" t="s">
        <v>99</v>
      </c>
      <c r="B4" s="244" t="s">
        <v>100</v>
      </c>
      <c r="C4" s="245">
        <v>61</v>
      </c>
      <c r="D4" s="245">
        <v>0</v>
      </c>
      <c r="E4" s="245">
        <v>78</v>
      </c>
      <c r="F4" s="245">
        <v>20</v>
      </c>
      <c r="G4" s="245">
        <v>132</v>
      </c>
      <c r="H4" s="245">
        <v>29</v>
      </c>
      <c r="I4" s="245">
        <v>28</v>
      </c>
      <c r="J4" s="245">
        <v>27</v>
      </c>
      <c r="K4" s="245">
        <v>29</v>
      </c>
      <c r="L4" s="245">
        <v>121</v>
      </c>
      <c r="M4" s="245">
        <v>74</v>
      </c>
      <c r="N4" s="245">
        <v>0</v>
      </c>
      <c r="O4" s="20">
        <v>599</v>
      </c>
    </row>
    <row r="5" spans="1:15" ht="18.75" customHeight="1">
      <c r="A5" s="149">
        <v>10</v>
      </c>
      <c r="B5" s="244" t="s">
        <v>101</v>
      </c>
      <c r="C5" s="245">
        <v>0</v>
      </c>
      <c r="D5" s="245">
        <v>0</v>
      </c>
      <c r="E5" s="245">
        <v>0</v>
      </c>
      <c r="F5" s="245">
        <v>0</v>
      </c>
      <c r="G5" s="245">
        <v>33</v>
      </c>
      <c r="H5" s="245">
        <v>31</v>
      </c>
      <c r="I5" s="245">
        <v>29</v>
      </c>
      <c r="J5" s="245">
        <v>1</v>
      </c>
      <c r="K5" s="245">
        <v>5</v>
      </c>
      <c r="L5" s="245">
        <v>36</v>
      </c>
      <c r="M5" s="245">
        <v>10</v>
      </c>
      <c r="N5" s="245">
        <v>59</v>
      </c>
      <c r="O5" s="20">
        <v>204</v>
      </c>
    </row>
    <row r="6" spans="1:15" ht="18.75" customHeight="1">
      <c r="A6" s="149" t="s">
        <v>102</v>
      </c>
      <c r="B6" s="244" t="s">
        <v>103</v>
      </c>
      <c r="C6" s="245">
        <v>9</v>
      </c>
      <c r="D6" s="245">
        <v>0</v>
      </c>
      <c r="E6" s="245">
        <v>16</v>
      </c>
      <c r="F6" s="245">
        <v>10</v>
      </c>
      <c r="G6" s="245">
        <v>58</v>
      </c>
      <c r="H6" s="245">
        <v>0</v>
      </c>
      <c r="I6" s="245">
        <v>6</v>
      </c>
      <c r="J6" s="245">
        <v>8</v>
      </c>
      <c r="K6" s="245">
        <v>19</v>
      </c>
      <c r="L6" s="245">
        <v>18</v>
      </c>
      <c r="M6" s="245">
        <v>0</v>
      </c>
      <c r="N6" s="245">
        <v>0</v>
      </c>
      <c r="O6" s="20">
        <v>144</v>
      </c>
    </row>
    <row r="7" spans="1:15" ht="18.75" customHeight="1">
      <c r="A7" s="149">
        <v>1</v>
      </c>
      <c r="B7" s="244" t="s">
        <v>104</v>
      </c>
      <c r="C7" s="245">
        <v>6</v>
      </c>
      <c r="D7" s="245">
        <v>0</v>
      </c>
      <c r="E7" s="245">
        <v>21</v>
      </c>
      <c r="F7" s="245">
        <v>0</v>
      </c>
      <c r="G7" s="245">
        <v>95</v>
      </c>
      <c r="H7" s="245">
        <v>21</v>
      </c>
      <c r="I7" s="245">
        <v>13</v>
      </c>
      <c r="J7" s="245">
        <v>7</v>
      </c>
      <c r="K7" s="245">
        <v>4</v>
      </c>
      <c r="L7" s="245">
        <v>12</v>
      </c>
      <c r="M7" s="245">
        <v>0</v>
      </c>
      <c r="N7" s="245">
        <v>0</v>
      </c>
      <c r="O7" s="20">
        <v>179</v>
      </c>
    </row>
    <row r="8" spans="1:15" ht="18.75" customHeight="1">
      <c r="A8" s="149" t="s">
        <v>102</v>
      </c>
      <c r="B8" s="244" t="s">
        <v>105</v>
      </c>
      <c r="C8" s="245">
        <v>41</v>
      </c>
      <c r="D8" s="245">
        <v>7</v>
      </c>
      <c r="E8" s="245">
        <v>31</v>
      </c>
      <c r="F8" s="245">
        <v>0</v>
      </c>
      <c r="G8" s="245">
        <v>97</v>
      </c>
      <c r="H8" s="245">
        <v>0</v>
      </c>
      <c r="I8" s="245">
        <v>28</v>
      </c>
      <c r="J8" s="245">
        <v>17</v>
      </c>
      <c r="K8" s="245">
        <v>2</v>
      </c>
      <c r="L8" s="245">
        <v>29</v>
      </c>
      <c r="M8" s="245">
        <v>8</v>
      </c>
      <c r="N8" s="245">
        <v>0</v>
      </c>
      <c r="O8" s="20">
        <v>260</v>
      </c>
    </row>
    <row r="9" spans="1:15" ht="18.75" customHeight="1" thickBot="1">
      <c r="A9" s="154">
        <v>30</v>
      </c>
      <c r="B9" s="246" t="s">
        <v>98</v>
      </c>
      <c r="C9" s="247">
        <v>117</v>
      </c>
      <c r="D9" s="247">
        <v>7</v>
      </c>
      <c r="E9" s="247">
        <v>146</v>
      </c>
      <c r="F9" s="247">
        <v>30</v>
      </c>
      <c r="G9" s="247">
        <v>415</v>
      </c>
      <c r="H9" s="247">
        <v>81</v>
      </c>
      <c r="I9" s="247">
        <v>104</v>
      </c>
      <c r="J9" s="247">
        <v>60</v>
      </c>
      <c r="K9" s="247">
        <v>59</v>
      </c>
      <c r="L9" s="247">
        <v>216</v>
      </c>
      <c r="M9" s="247">
        <v>92</v>
      </c>
      <c r="N9" s="247">
        <v>59</v>
      </c>
      <c r="O9" s="248">
        <v>1386</v>
      </c>
    </row>
    <row r="10" spans="1:15" ht="16.5" customHeight="1">
      <c r="A10" s="20" t="s">
        <v>106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="75" zoomScaleNormal="100" workbookViewId="0">
      <selection activeCell="C1" sqref="C1"/>
    </sheetView>
  </sheetViews>
  <sheetFormatPr defaultRowHeight="13.5"/>
  <cols>
    <col min="1" max="2" width="5.875" style="2" customWidth="1"/>
    <col min="3" max="3" width="15.625" style="2" customWidth="1"/>
    <col min="4" max="4" width="9.625" style="2" customWidth="1"/>
    <col min="5" max="5" width="15.625" style="2" customWidth="1"/>
    <col min="6" max="6" width="9.625" style="2" customWidth="1"/>
    <col min="7" max="7" width="24.625" style="2" customWidth="1"/>
    <col min="8" max="8" width="17" style="2" customWidth="1"/>
    <col min="9" max="9" width="1.625" style="2" customWidth="1"/>
    <col min="10" max="16384" width="9" style="2"/>
  </cols>
  <sheetData>
    <row r="1" spans="1:8" ht="20.25" customHeight="1" thickBot="1">
      <c r="A1" s="1" t="s">
        <v>190</v>
      </c>
      <c r="G1" s="137" t="s">
        <v>41</v>
      </c>
    </row>
    <row r="2" spans="1:8" ht="30" customHeight="1">
      <c r="A2" s="391" t="s">
        <v>179</v>
      </c>
      <c r="B2" s="382"/>
      <c r="C2" s="386" t="s">
        <v>15</v>
      </c>
      <c r="D2" s="391"/>
      <c r="E2" s="386" t="s">
        <v>29</v>
      </c>
      <c r="F2" s="391"/>
      <c r="G2" s="8" t="s">
        <v>31</v>
      </c>
    </row>
    <row r="3" spans="1:8" ht="24" hidden="1" customHeight="1">
      <c r="A3" s="392" t="s">
        <v>1</v>
      </c>
      <c r="B3" s="436"/>
      <c r="C3" s="153">
        <f>SUM(E3:H3)</f>
        <v>49408</v>
      </c>
      <c r="D3" s="153"/>
      <c r="E3" s="153">
        <v>38204</v>
      </c>
      <c r="F3" s="153"/>
      <c r="G3" s="153" t="s">
        <v>108</v>
      </c>
      <c r="H3" s="153">
        <v>11204</v>
      </c>
    </row>
    <row r="4" spans="1:8" ht="24" hidden="1" customHeight="1">
      <c r="A4" s="395" t="s">
        <v>76</v>
      </c>
      <c r="B4" s="429"/>
      <c r="C4" s="153">
        <f>SUM(E4:H4)</f>
        <v>52869</v>
      </c>
      <c r="D4" s="153"/>
      <c r="E4" s="153">
        <v>42000</v>
      </c>
      <c r="F4" s="153"/>
      <c r="G4" s="153" t="s">
        <v>108</v>
      </c>
      <c r="H4" s="153">
        <v>10869</v>
      </c>
    </row>
    <row r="5" spans="1:8" ht="32.25" customHeight="1">
      <c r="A5" s="395" t="s">
        <v>80</v>
      </c>
      <c r="B5" s="429"/>
      <c r="C5" s="153">
        <f>SUM(C18:C21)</f>
        <v>124132</v>
      </c>
      <c r="D5" s="249"/>
      <c r="E5" s="153">
        <f>SUM(E18:E21)</f>
        <v>108000</v>
      </c>
      <c r="F5" s="249"/>
      <c r="G5" s="249">
        <f>SUM(G18:G21)</f>
        <v>16132</v>
      </c>
      <c r="H5" s="153"/>
    </row>
    <row r="6" spans="1:8" ht="32.25" customHeight="1">
      <c r="A6" s="395">
        <v>14</v>
      </c>
      <c r="B6" s="429"/>
      <c r="C6" s="153">
        <f>SUM(C22:C25)</f>
        <v>31299</v>
      </c>
      <c r="D6" s="249"/>
      <c r="E6" s="153">
        <f>SUM(E22:E25)</f>
        <v>4400</v>
      </c>
      <c r="F6" s="249"/>
      <c r="G6" s="249">
        <f>SUM(G22:G25)</f>
        <v>26899</v>
      </c>
      <c r="H6" s="153"/>
    </row>
    <row r="7" spans="1:8" ht="32.25" customHeight="1">
      <c r="A7" s="395">
        <v>15</v>
      </c>
      <c r="B7" s="429"/>
      <c r="C7" s="153">
        <f>SUM(C26:C29)</f>
        <v>19462</v>
      </c>
      <c r="D7" s="249"/>
      <c r="E7" s="153" t="s">
        <v>108</v>
      </c>
      <c r="F7" s="249"/>
      <c r="G7" s="249">
        <f>SUM(G26:G29)</f>
        <v>19462</v>
      </c>
      <c r="H7" s="153"/>
    </row>
    <row r="8" spans="1:8" ht="32.25" customHeight="1">
      <c r="A8" s="395">
        <v>16</v>
      </c>
      <c r="B8" s="429"/>
      <c r="C8" s="153">
        <f>SUM(C30:C33)</f>
        <v>24314</v>
      </c>
      <c r="D8" s="249"/>
      <c r="E8" s="153" t="s">
        <v>108</v>
      </c>
      <c r="F8" s="249"/>
      <c r="G8" s="249">
        <f>SUM(G30:G33)</f>
        <v>24359</v>
      </c>
      <c r="H8" s="153"/>
    </row>
    <row r="9" spans="1:8" ht="32.25" customHeight="1" thickBot="1">
      <c r="A9" s="435">
        <v>17</v>
      </c>
      <c r="B9" s="442"/>
      <c r="C9" s="156">
        <f>SUM(C34:C37)</f>
        <v>19801</v>
      </c>
      <c r="D9" s="250"/>
      <c r="E9" s="156" t="s">
        <v>108</v>
      </c>
      <c r="F9" s="250"/>
      <c r="G9" s="250">
        <f>SUM(G34:G37)</f>
        <v>19801</v>
      </c>
      <c r="H9" s="153"/>
    </row>
    <row r="10" spans="1:8">
      <c r="A10" s="20" t="s">
        <v>32</v>
      </c>
    </row>
    <row r="12" spans="1:8" ht="14.25" thickBot="1">
      <c r="A12" s="1" t="s">
        <v>190</v>
      </c>
      <c r="G12" s="251" t="s">
        <v>41</v>
      </c>
    </row>
    <row r="13" spans="1:8" ht="13.5" customHeight="1">
      <c r="A13" s="391" t="s">
        <v>0</v>
      </c>
      <c r="B13" s="382"/>
      <c r="C13" s="139" t="s">
        <v>15</v>
      </c>
      <c r="D13" s="139"/>
      <c r="E13" s="139" t="s">
        <v>29</v>
      </c>
      <c r="F13" s="140"/>
      <c r="G13" s="140" t="s">
        <v>31</v>
      </c>
      <c r="H13" s="9"/>
    </row>
    <row r="14" spans="1:8" hidden="1">
      <c r="A14" s="433" t="s">
        <v>1</v>
      </c>
      <c r="B14" s="50" t="s">
        <v>2</v>
      </c>
      <c r="C14" s="153">
        <f>SUM(E14:H14)</f>
        <v>38204</v>
      </c>
      <c r="D14" s="153"/>
      <c r="E14" s="153">
        <v>38204</v>
      </c>
      <c r="F14" s="153"/>
      <c r="G14" s="153" t="s">
        <v>108</v>
      </c>
      <c r="H14" s="153"/>
    </row>
    <row r="15" spans="1:8" hidden="1">
      <c r="A15" s="457"/>
      <c r="B15" s="22" t="s">
        <v>3</v>
      </c>
      <c r="C15" s="153">
        <f>SUM(E15:H15)</f>
        <v>0</v>
      </c>
      <c r="D15" s="153"/>
      <c r="E15" s="153"/>
      <c r="F15" s="153"/>
      <c r="G15" s="153"/>
      <c r="H15" s="153"/>
    </row>
    <row r="16" spans="1:8" hidden="1">
      <c r="A16" s="457"/>
      <c r="B16" s="22" t="s">
        <v>4</v>
      </c>
      <c r="C16" s="153">
        <f>SUM(E16:H16)</f>
        <v>0</v>
      </c>
      <c r="D16" s="153"/>
      <c r="E16" s="153"/>
      <c r="F16" s="153"/>
      <c r="G16" s="153"/>
      <c r="H16" s="153"/>
    </row>
    <row r="17" spans="1:8" hidden="1">
      <c r="A17" s="457"/>
      <c r="B17" s="22" t="s">
        <v>5</v>
      </c>
      <c r="C17" s="153">
        <f>SUM(E17:H17)</f>
        <v>0</v>
      </c>
      <c r="D17" s="153"/>
      <c r="E17" s="153"/>
      <c r="F17" s="153"/>
      <c r="G17" s="153"/>
      <c r="H17" s="153"/>
    </row>
    <row r="18" spans="1:8">
      <c r="A18" s="457">
        <v>13</v>
      </c>
      <c r="B18" s="22" t="s">
        <v>2</v>
      </c>
      <c r="C18" s="193">
        <v>119394</v>
      </c>
      <c r="D18" s="267"/>
      <c r="E18" s="192">
        <v>108000</v>
      </c>
      <c r="F18" s="252"/>
      <c r="G18" s="252">
        <v>11394</v>
      </c>
      <c r="H18" s="153"/>
    </row>
    <row r="19" spans="1:8">
      <c r="A19" s="457"/>
      <c r="B19" s="22" t="s">
        <v>3</v>
      </c>
      <c r="C19" s="193">
        <v>3036</v>
      </c>
      <c r="D19" s="267"/>
      <c r="E19" s="192"/>
      <c r="F19" s="252"/>
      <c r="G19" s="252">
        <v>3036</v>
      </c>
      <c r="H19" s="153"/>
    </row>
    <row r="20" spans="1:8">
      <c r="A20" s="457"/>
      <c r="B20" s="22" t="s">
        <v>4</v>
      </c>
      <c r="C20" s="193">
        <v>232</v>
      </c>
      <c r="D20" s="267"/>
      <c r="E20" s="192"/>
      <c r="F20" s="252"/>
      <c r="G20" s="252">
        <v>232</v>
      </c>
      <c r="H20" s="153"/>
    </row>
    <row r="21" spans="1:8">
      <c r="A21" s="436"/>
      <c r="B21" s="39" t="s">
        <v>5</v>
      </c>
      <c r="C21" s="211">
        <v>1470</v>
      </c>
      <c r="D21" s="273"/>
      <c r="E21" s="165"/>
      <c r="F21" s="253"/>
      <c r="G21" s="253">
        <v>1470</v>
      </c>
      <c r="H21" s="153"/>
    </row>
    <row r="22" spans="1:8">
      <c r="A22" s="457">
        <v>14</v>
      </c>
      <c r="B22" s="22" t="s">
        <v>2</v>
      </c>
      <c r="C22" s="188">
        <v>23292</v>
      </c>
      <c r="D22" s="266"/>
      <c r="E22" s="190">
        <v>4400</v>
      </c>
      <c r="F22" s="254"/>
      <c r="G22" s="254">
        <v>18892</v>
      </c>
      <c r="H22" s="153"/>
    </row>
    <row r="23" spans="1:8">
      <c r="A23" s="457"/>
      <c r="B23" s="22" t="s">
        <v>3</v>
      </c>
      <c r="C23" s="193">
        <v>4780</v>
      </c>
      <c r="D23" s="267"/>
      <c r="E23" s="192"/>
      <c r="F23" s="252"/>
      <c r="G23" s="252">
        <v>4780</v>
      </c>
      <c r="H23" s="153"/>
    </row>
    <row r="24" spans="1:8">
      <c r="A24" s="457"/>
      <c r="B24" s="22" t="s">
        <v>4</v>
      </c>
      <c r="C24" s="193">
        <v>1757</v>
      </c>
      <c r="D24" s="267"/>
      <c r="E24" s="192"/>
      <c r="F24" s="252"/>
      <c r="G24" s="252">
        <v>1757</v>
      </c>
      <c r="H24" s="153"/>
    </row>
    <row r="25" spans="1:8">
      <c r="A25" s="457"/>
      <c r="B25" s="22" t="s">
        <v>5</v>
      </c>
      <c r="C25" s="204">
        <v>1470</v>
      </c>
      <c r="D25" s="274"/>
      <c r="E25" s="169"/>
      <c r="F25" s="255"/>
      <c r="G25" s="255">
        <v>1470</v>
      </c>
      <c r="H25" s="153"/>
    </row>
    <row r="26" spans="1:8">
      <c r="A26" s="433">
        <v>15</v>
      </c>
      <c r="B26" s="50" t="s">
        <v>2</v>
      </c>
      <c r="C26" s="207">
        <v>8433</v>
      </c>
      <c r="D26" s="275"/>
      <c r="E26" s="209">
        <v>0</v>
      </c>
      <c r="F26" s="256"/>
      <c r="G26" s="256">
        <v>8433</v>
      </c>
      <c r="H26" s="153"/>
    </row>
    <row r="27" spans="1:8">
      <c r="A27" s="457"/>
      <c r="B27" s="22" t="s">
        <v>3</v>
      </c>
      <c r="C27" s="193">
        <v>2141</v>
      </c>
      <c r="D27" s="267"/>
      <c r="E27" s="192"/>
      <c r="F27" s="252"/>
      <c r="G27" s="252">
        <v>2141</v>
      </c>
      <c r="H27" s="153"/>
    </row>
    <row r="28" spans="1:8">
      <c r="A28" s="457"/>
      <c r="B28" s="22" t="s">
        <v>4</v>
      </c>
      <c r="C28" s="193">
        <v>7502</v>
      </c>
      <c r="D28" s="267"/>
      <c r="E28" s="192"/>
      <c r="F28" s="252"/>
      <c r="G28" s="252">
        <v>7502</v>
      </c>
      <c r="H28" s="153"/>
    </row>
    <row r="29" spans="1:8">
      <c r="A29" s="436"/>
      <c r="B29" s="39" t="s">
        <v>5</v>
      </c>
      <c r="C29" s="211">
        <v>1386</v>
      </c>
      <c r="D29" s="273"/>
      <c r="E29" s="165"/>
      <c r="F29" s="253"/>
      <c r="G29" s="253">
        <v>1386</v>
      </c>
      <c r="H29" s="153"/>
    </row>
    <row r="30" spans="1:8">
      <c r="A30" s="457">
        <v>16</v>
      </c>
      <c r="B30" s="22" t="s">
        <v>2</v>
      </c>
      <c r="C30" s="188">
        <v>8388</v>
      </c>
      <c r="D30" s="266"/>
      <c r="E30" s="190">
        <v>0</v>
      </c>
      <c r="F30" s="254"/>
      <c r="G30" s="254">
        <v>8433</v>
      </c>
      <c r="H30" s="153"/>
    </row>
    <row r="31" spans="1:8">
      <c r="A31" s="457"/>
      <c r="B31" s="22" t="s">
        <v>3</v>
      </c>
      <c r="C31" s="193">
        <v>6719</v>
      </c>
      <c r="D31" s="267"/>
      <c r="E31" s="192"/>
      <c r="F31" s="252"/>
      <c r="G31" s="252">
        <v>6719</v>
      </c>
      <c r="H31" s="153"/>
    </row>
    <row r="32" spans="1:8">
      <c r="A32" s="457"/>
      <c r="B32" s="22" t="s">
        <v>4</v>
      </c>
      <c r="C32" s="193">
        <v>6078</v>
      </c>
      <c r="D32" s="267"/>
      <c r="E32" s="192"/>
      <c r="F32" s="252"/>
      <c r="G32" s="252">
        <v>6078</v>
      </c>
      <c r="H32" s="153"/>
    </row>
    <row r="33" spans="1:8">
      <c r="A33" s="457"/>
      <c r="B33" s="22" t="s">
        <v>5</v>
      </c>
      <c r="C33" s="204">
        <v>3129</v>
      </c>
      <c r="D33" s="274"/>
      <c r="E33" s="169"/>
      <c r="F33" s="255"/>
      <c r="G33" s="255">
        <v>3129</v>
      </c>
      <c r="H33" s="153"/>
    </row>
    <row r="34" spans="1:8">
      <c r="A34" s="433">
        <v>17</v>
      </c>
      <c r="B34" s="439" t="s">
        <v>2</v>
      </c>
      <c r="C34" s="214">
        <v>19801</v>
      </c>
      <c r="D34" s="276"/>
      <c r="E34" s="216">
        <v>0</v>
      </c>
      <c r="F34" s="257"/>
      <c r="G34" s="257">
        <v>19801</v>
      </c>
      <c r="H34" s="153"/>
    </row>
    <row r="35" spans="1:8">
      <c r="A35" s="457"/>
      <c r="B35" s="439"/>
      <c r="C35" s="226"/>
      <c r="D35" s="277"/>
      <c r="E35" s="227"/>
      <c r="F35" s="258"/>
      <c r="G35" s="258"/>
      <c r="H35" s="153"/>
    </row>
    <row r="36" spans="1:8">
      <c r="A36" s="457"/>
      <c r="B36" s="439"/>
      <c r="C36" s="226"/>
      <c r="D36" s="277"/>
      <c r="E36" s="227"/>
      <c r="F36" s="258"/>
      <c r="G36" s="258"/>
      <c r="H36" s="153"/>
    </row>
    <row r="37" spans="1:8" ht="14.25" thickBot="1">
      <c r="A37" s="458"/>
      <c r="B37" s="440"/>
      <c r="C37" s="229"/>
      <c r="D37" s="278"/>
      <c r="E37" s="230"/>
      <c r="F37" s="259"/>
      <c r="G37" s="259"/>
      <c r="H37" s="153"/>
    </row>
    <row r="38" spans="1:8">
      <c r="B38" s="20" t="s">
        <v>32</v>
      </c>
    </row>
  </sheetData>
  <mergeCells count="18">
    <mergeCell ref="E2:F2"/>
    <mergeCell ref="C2:D2"/>
    <mergeCell ref="A30:A33"/>
    <mergeCell ref="B34:B37"/>
    <mergeCell ref="A34:A37"/>
    <mergeCell ref="A13:B13"/>
    <mergeCell ref="A26:A29"/>
    <mergeCell ref="A22:A25"/>
    <mergeCell ref="A2:B2"/>
    <mergeCell ref="A3:B3"/>
    <mergeCell ref="A14:A17"/>
    <mergeCell ref="A18:A21"/>
    <mergeCell ref="A8:B8"/>
    <mergeCell ref="A4:B4"/>
    <mergeCell ref="A5:B5"/>
    <mergeCell ref="A6:B6"/>
    <mergeCell ref="A7:B7"/>
    <mergeCell ref="A9:B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26-10</vt:lpstr>
      <vt:lpstr>26-1.基</vt:lpstr>
      <vt:lpstr>26-2.基</vt:lpstr>
      <vt:lpstr>26-3.基</vt:lpstr>
      <vt:lpstr>26-4.基</vt:lpstr>
      <vt:lpstr>26-5.基</vt:lpstr>
      <vt:lpstr>26-6.基</vt:lpstr>
      <vt:lpstr>26-7.基</vt:lpstr>
      <vt:lpstr>26-8.基</vt:lpstr>
      <vt:lpstr>26-9.基</vt:lpstr>
      <vt:lpstr>'26-1.基'!Print_Area</vt:lpstr>
      <vt:lpstr>'26-10'!Print_Area</vt:lpstr>
      <vt:lpstr>'26-2.基'!Print_Area</vt:lpstr>
      <vt:lpstr>'26-4.基'!Print_Area</vt:lpstr>
      <vt:lpstr>'26-5.基'!Print_Area</vt:lpstr>
      <vt:lpstr>'26-8.基'!Print_Area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2009-07-09T06:58:11Z</cp:lastPrinted>
  <dcterms:created xsi:type="dcterms:W3CDTF">1997-01-08T22:48:59Z</dcterms:created>
  <dcterms:modified xsi:type="dcterms:W3CDTF">2023-04-26T02:35:57Z</dcterms:modified>
</cp:coreProperties>
</file>