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3E207D6-5951-41DA-A1D9-E9773AA814F7}" xr6:coauthVersionLast="36" xr6:coauthVersionMax="36" xr10:uidLastSave="{00000000-0000-0000-0000-000000000000}"/>
  <bookViews>
    <workbookView xWindow="0" yWindow="0" windowWidth="14580" windowHeight="12300" tabRatio="856"/>
  </bookViews>
  <sheets>
    <sheet name="H24.4月現在" sheetId="33" r:id="rId1"/>
  </sheets>
  <definedNames>
    <definedName name="_xlnm.Print_Area" localSheetId="0">'H24.4月現在'!$A$1:$L$107</definedName>
    <definedName name="_xlnm.Print_Titles" localSheetId="0">'H24.4月現在'!$1:$7</definedName>
  </definedNames>
  <calcPr calcId="191029" fullCalcOnLoad="1"/>
</workbook>
</file>

<file path=xl/calcChain.xml><?xml version="1.0" encoding="utf-8"?>
<calcChain xmlns="http://schemas.openxmlformats.org/spreadsheetml/2006/main">
  <c r="E76" i="33" l="1"/>
  <c r="D105" i="33"/>
  <c r="I104" i="33"/>
  <c r="D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104" i="33"/>
  <c r="D90" i="33"/>
  <c r="I89" i="33"/>
  <c r="H89" i="33"/>
  <c r="F89" i="33"/>
  <c r="D89" i="33"/>
  <c r="I87" i="33"/>
  <c r="H87" i="33"/>
  <c r="F87" i="33"/>
  <c r="D87" i="33"/>
  <c r="I85" i="33"/>
  <c r="E85" i="33"/>
  <c r="D85" i="33"/>
  <c r="H83" i="33"/>
  <c r="H85" i="33"/>
  <c r="F83" i="33"/>
  <c r="F85" i="33"/>
  <c r="E82" i="33"/>
  <c r="D82" i="33"/>
  <c r="I80" i="33"/>
  <c r="I82" i="33" s="1"/>
  <c r="H80" i="33"/>
  <c r="H82" i="33"/>
  <c r="F80" i="33"/>
  <c r="F82" i="33"/>
  <c r="D76" i="33"/>
  <c r="I75" i="33"/>
  <c r="H74" i="33"/>
  <c r="H73" i="33"/>
  <c r="H72" i="33"/>
  <c r="H71" i="33"/>
  <c r="H70" i="33"/>
  <c r="H75" i="33"/>
  <c r="F70" i="33"/>
  <c r="F75" i="33" s="1"/>
  <c r="F76" i="33" s="1"/>
  <c r="H69" i="33"/>
  <c r="F69" i="33"/>
  <c r="H68" i="33"/>
  <c r="F68" i="33"/>
  <c r="I67" i="33"/>
  <c r="I76" i="33"/>
  <c r="F67" i="33"/>
  <c r="H66" i="33"/>
  <c r="H67" i="33"/>
  <c r="H76" i="33" s="1"/>
  <c r="E59" i="33"/>
  <c r="E90" i="33" s="1"/>
  <c r="E105" i="33" s="1"/>
  <c r="D59" i="33"/>
  <c r="H58" i="33"/>
  <c r="H57" i="33"/>
  <c r="H56" i="33"/>
  <c r="H55" i="33"/>
  <c r="H54" i="33"/>
  <c r="I53" i="33"/>
  <c r="H53" i="33"/>
  <c r="F53" i="33"/>
  <c r="I50" i="33"/>
  <c r="I59" i="33"/>
  <c r="H50" i="33"/>
  <c r="H59" i="33" s="1"/>
  <c r="F50" i="33"/>
  <c r="F59" i="33"/>
  <c r="E46" i="33"/>
  <c r="D46" i="33"/>
  <c r="H45" i="33"/>
  <c r="H44" i="33"/>
  <c r="H43" i="33"/>
  <c r="H42" i="33"/>
  <c r="H41" i="33"/>
  <c r="I40" i="33"/>
  <c r="H40" i="33"/>
  <c r="F40" i="33"/>
  <c r="H39" i="33"/>
  <c r="H38" i="33"/>
  <c r="H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26" i="33"/>
  <c r="F26" i="33"/>
  <c r="H25" i="33"/>
  <c r="F25" i="33"/>
  <c r="H24" i="33"/>
  <c r="F24" i="33"/>
  <c r="H23" i="33"/>
  <c r="H22" i="33"/>
  <c r="F22" i="33"/>
  <c r="H21" i="33"/>
  <c r="F21" i="33"/>
  <c r="I20" i="33"/>
  <c r="I46" i="33"/>
  <c r="I90" i="33" s="1"/>
  <c r="I105" i="33" s="1"/>
  <c r="H19" i="33"/>
  <c r="F19" i="33"/>
  <c r="F20" i="33"/>
  <c r="F46" i="33" s="1"/>
  <c r="F90" i="33" s="1"/>
  <c r="F105" i="33" s="1"/>
  <c r="H18" i="33"/>
  <c r="H20" i="33" s="1"/>
  <c r="H17" i="33"/>
  <c r="H16" i="33"/>
  <c r="F16" i="33"/>
  <c r="H15" i="33"/>
  <c r="F15" i="33"/>
  <c r="H14" i="33"/>
  <c r="F14" i="33"/>
  <c r="H13" i="33"/>
  <c r="F13" i="33"/>
  <c r="H12" i="33"/>
  <c r="H11" i="33"/>
  <c r="F11" i="33"/>
  <c r="H10" i="33"/>
  <c r="F10" i="33"/>
  <c r="H9" i="33"/>
  <c r="H8" i="33"/>
  <c r="F8" i="33"/>
  <c r="H46" i="33" l="1"/>
  <c r="H90" i="33" s="1"/>
  <c r="H105" i="33" s="1"/>
</calcChain>
</file>

<file path=xl/sharedStrings.xml><?xml version="1.0" encoding="utf-8"?>
<sst xmlns="http://schemas.openxmlformats.org/spreadsheetml/2006/main" count="346" uniqueCount="197">
  <si>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</si>
  <si>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</si>
  <si>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</si>
  <si>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</si>
  <si>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</si>
  <si>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</si>
  <si>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</si>
  <si>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</si>
  <si>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</si>
  <si>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</si>
  <si>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</si>
  <si>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</si>
  <si>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</si>
  <si>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</si>
  <si>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</si>
  <si>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</si>
  <si>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</si>
  <si>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</si>
  <si>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</si>
  <si>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</si>
  <si>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</si>
  <si>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</si>
  <si>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</si>
  <si>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</si>
  <si>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</si>
  <si>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</si>
  <si>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</si>
  <si>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</si>
  <si>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</si>
  <si>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</si>
  <si>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</si>
  <si>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</si>
  <si>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</si>
  <si>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</si>
  <si>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</si>
  <si>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</si>
  <si>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</si>
  <si>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</si>
  <si>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</si>
  <si>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</si>
  <si>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</si>
  <si>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</si>
  <si>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千曲川スポーツ交流広場</t>
    <rPh sb="0" eb="3">
      <t>チクマガワ</t>
    </rPh>
    <rPh sb="7" eb="9">
      <t>コウリュウ</t>
    </rPh>
    <rPh sb="9" eb="11">
      <t>ヒロバ</t>
    </rPh>
    <phoneticPr fontId="3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</si>
  <si>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</si>
  <si>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</si>
  <si>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</si>
  <si>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</si>
  <si>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</si>
  <si>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</si>
  <si>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</si>
  <si>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</si>
  <si>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</si>
  <si>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</si>
  <si>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</si>
  <si>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</si>
  <si>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</si>
  <si>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</si>
  <si>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</si>
  <si>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</si>
  <si>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</si>
  <si>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</si>
  <si>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</si>
  <si>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</si>
  <si>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</si>
  <si>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</si>
  <si>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</si>
  <si>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</si>
  <si>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</si>
  <si>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</si>
  <si>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</si>
  <si>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</si>
  <si>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</si>
  <si>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</si>
  <si>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</si>
  <si>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</si>
  <si>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</si>
  <si>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県営公園</t>
    <rPh sb="0" eb="2">
      <t>ケンエイ</t>
    </rPh>
    <rPh sb="2" eb="4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</si>
  <si>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</si>
  <si>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</si>
  <si>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</si>
  <si>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</si>
  <si>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</si>
  <si>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</si>
  <si>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</si>
  <si>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</si>
  <si>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</si>
  <si>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</si>
  <si>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</si>
  <si>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</si>
  <si>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</si>
  <si>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</si>
  <si>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</si>
  <si>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</si>
  <si>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</si>
  <si>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</si>
  <si>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</si>
  <si>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</si>
  <si>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</si>
  <si>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</si>
  <si>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</si>
  <si>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</si>
  <si>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</si>
  <si>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</si>
  <si>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</si>
  <si>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</si>
  <si>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</si>
  <si>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街区</t>
    <rPh sb="0" eb="2">
      <t>ガイク</t>
    </rPh>
    <phoneticPr fontId="2"/>
  </si>
  <si>
    <t>住区基幹公園</t>
    <rPh sb="0" eb="2">
      <t>ジュウク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</si>
  <si>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ニチ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</si>
  <si>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</si>
  <si>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18-20　公園の状況</t>
    <rPh sb="6" eb="8">
      <t>コウエン</t>
    </rPh>
    <rPh sb="9" eb="11">
      <t>ジョウキョウ</t>
    </rPh>
    <phoneticPr fontId="2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</si>
  <si>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</si>
  <si>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</si>
  <si>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</si>
  <si>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</si>
  <si>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</si>
  <si>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</si>
  <si>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</si>
  <si>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</si>
  <si>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</si>
  <si>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</si>
  <si>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</si>
  <si>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t>２･２･２</t>
    <phoneticPr fontId="3"/>
  </si>
  <si>
    <t>中央公園</t>
    <phoneticPr fontId="3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</si>
  <si>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</si>
  <si>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</si>
  <si>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</si>
  <si>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</si>
  <si>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</si>
  <si>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２･２･８</t>
    <phoneticPr fontId="3"/>
  </si>
  <si>
    <t>成知公園</t>
    <phoneticPr fontId="3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</si>
  <si>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</si>
  <si>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</si>
  <si>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</si>
  <si>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</si>
  <si>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</si>
  <si>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</si>
  <si>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水上公園</t>
    <phoneticPr fontId="3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</si>
  <si>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</si>
  <si>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</si>
  <si>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</si>
  <si>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</si>
  <si>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</si>
  <si>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</si>
  <si>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</si>
  <si>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</si>
  <si>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</si>
  <si>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H.12.10. 6</t>
    <phoneticPr fontId="3"/>
  </si>
  <si>
    <t>H.13.12.21</t>
    <phoneticPr fontId="2"/>
  </si>
  <si>
    <r>
      <t>H.14.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6.28</t>
    </r>
    <phoneticPr fontId="2"/>
  </si>
  <si>
    <t>H.15. 8. 6</t>
    <phoneticPr fontId="2"/>
  </si>
  <si>
    <r>
      <t>S.49.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</si>
  <si>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7.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</t>
    </r>
    <phoneticPr fontId="2"/>
  </si>
  <si>
    <t>H22. 8.21</t>
    <phoneticPr fontId="2"/>
  </si>
  <si>
    <t>都市計画決定なし</t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</si>
  <si>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</si>
  <si>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t>H.21. 3.27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</si>
  <si>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</si>
  <si>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</si>
  <si>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</si>
  <si>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</si>
  <si>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</si>
  <si>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</si>
  <si>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</si>
  <si>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</si>
  <si>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t>４･４･２</t>
    <phoneticPr fontId="3"/>
  </si>
  <si>
    <t>鼻顔公園</t>
    <phoneticPr fontId="3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</si>
  <si>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</si>
  <si>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t>-</t>
    <phoneticPr fontId="2"/>
  </si>
  <si>
    <r>
      <t>H.12.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6.30</t>
    </r>
    <phoneticPr fontId="3"/>
  </si>
  <si>
    <t>４・４・３</t>
    <phoneticPr fontId="2"/>
  </si>
  <si>
    <t>S.50.9.16</t>
    <phoneticPr fontId="2"/>
  </si>
  <si>
    <r>
      <t>S.31.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4.20</t>
    </r>
    <phoneticPr fontId="2"/>
  </si>
  <si>
    <t>S.57.10.18</t>
    <phoneticPr fontId="2"/>
  </si>
  <si>
    <r>
      <t>S.63.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</si>
  <si>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</si>
  <si>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4.27</t>
    </r>
    <phoneticPr fontId="2"/>
  </si>
  <si>
    <r>
      <t>H.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4.12.16</t>
    </r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</si>
  <si>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</si>
  <si>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</si>
  <si>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</si>
  <si>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</si>
  <si>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</si>
  <si>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H.22. 8.21</t>
    <phoneticPr fontId="2"/>
  </si>
  <si>
    <t>榛名平公園</t>
    <phoneticPr fontId="3"/>
  </si>
  <si>
    <r>
      <t>H</t>
    </r>
    <r>
      <rPr>
        <sz val="11"/>
        <rFont val="ＭＳ Ｐゴシック"/>
        <family val="3"/>
        <charset val="128"/>
      </rPr>
      <t>. 9.10. 1</t>
    </r>
    <phoneticPr fontId="2"/>
  </si>
  <si>
    <r>
      <t>H14.10.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</si>
  <si>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3.31</t>
    </r>
    <phoneticPr fontId="2"/>
  </si>
  <si>
    <r>
      <t>S.</t>
    </r>
    <r>
      <rPr>
        <sz val="11"/>
        <rFont val="ＭＳ Ｐゴシック"/>
        <family val="3"/>
        <charset val="128"/>
      </rPr>
      <t>60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</si>
  <si>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14 </t>
    </r>
    <r>
      <rPr>
        <sz val="11"/>
        <rFont val="ＭＳ Ｐゴシック"/>
        <family val="3"/>
        <charset val="128"/>
      </rPr>
      <t>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</si>
  <si>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</si>
  <si>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phoneticPr fontId="2"/>
  </si>
  <si>
    <r>
      <t>H</t>
    </r>
    <r>
      <rPr>
        <sz val="11"/>
        <rFont val="ＭＳ Ｐゴシック"/>
        <family val="3"/>
        <charset val="128"/>
      </rPr>
      <t>.14. 6.30</t>
    </r>
    <phoneticPr fontId="2"/>
  </si>
  <si>
    <t>S.62. 3.31</t>
    <phoneticPr fontId="2"/>
  </si>
  <si>
    <t>平成24年度　　　　　　佐　久　市　　公　園　一　覧　表</t>
    <rPh sb="0" eb="2">
      <t>ヘイセイ</t>
    </rPh>
    <rPh sb="4" eb="6">
      <t>ネンド</t>
    </rPh>
    <rPh sb="25" eb="26">
      <t>ラン</t>
    </rPh>
    <phoneticPr fontId="3"/>
  </si>
  <si>
    <t>平成24年4月1日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</si>
  <si>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H23.7.11増設公告（マレット）</t>
    <rPh sb="8" eb="10">
      <t>ゾウセツ</t>
    </rPh>
    <rPh sb="10" eb="12">
      <t>コウコク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</si>
</sst>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91" formatCode="#,##0.00_ ;[Red]\-#,##0.00\ "/>
    <numFmt numFmtId="192" formatCode="#,##0.00_);[Red]\(#,##0.00\)"/>
    <numFmt numFmtId="193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平成明朝体W3P"/>
      <family val="1"/>
      <charset val="128"/>
    </font>
    <font>
      <b/>
      <sz val="11"/>
      <name val="平成明朝体W3P"/>
      <family val="1"/>
      <charset val="128"/>
    </font>
    <font>
      <sz val="9"/>
      <name val="平成明朝体W3P"/>
      <family val="1"/>
      <charset val="128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7">
    <xf numFmtId="0" fontId="0" fillId="0" borderId="0" xfId="0"/>
    <xf numFmtId="0" fontId="9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4" fontId="9" fillId="0" borderId="0" xfId="0" applyNumberFormat="1" applyFont="1"/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distributed" vertical="center" justifyLastLine="1"/>
    </xf>
    <xf numFmtId="49" fontId="0" fillId="0" borderId="9" xfId="1" applyNumberFormat="1" applyFont="1" applyBorder="1" applyAlignment="1" applyProtection="1">
      <alignment horizontal="center" vertical="center"/>
    </xf>
    <xf numFmtId="49" fontId="0" fillId="0" borderId="10" xfId="1" applyNumberFormat="1" applyFont="1" applyBorder="1" applyAlignment="1" applyProtection="1">
      <alignment horizontal="center" vertical="center"/>
    </xf>
    <xf numFmtId="57" fontId="7" fillId="2" borderId="11" xfId="1" applyNumberFormat="1" applyFont="1" applyFill="1" applyBorder="1" applyAlignment="1" applyProtection="1">
      <alignment vertical="center"/>
    </xf>
    <xf numFmtId="57" fontId="0" fillId="0" borderId="12" xfId="1" applyNumberFormat="1" applyFont="1" applyBorder="1" applyAlignment="1" applyProtection="1">
      <alignment horizontal="distributed" vertical="center" justifyLastLine="1"/>
    </xf>
    <xf numFmtId="179" fontId="0" fillId="0" borderId="13" xfId="0" applyNumberFormat="1" applyFont="1" applyBorder="1" applyAlignment="1" applyProtection="1">
      <alignment horizontal="center" vertical="center"/>
    </xf>
    <xf numFmtId="57" fontId="0" fillId="0" borderId="14" xfId="1" applyNumberFormat="1" applyFont="1" applyBorder="1" applyAlignment="1" applyProtection="1">
      <alignment horizontal="distributed" vertical="center" justifyLastLine="1"/>
    </xf>
    <xf numFmtId="0" fontId="8" fillId="3" borderId="15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6" xfId="0" applyNumberFormat="1" applyFont="1" applyFill="1" applyBorder="1" applyAlignment="1" applyProtection="1">
      <alignment horizontal="distributed" vertical="center" justifyLastLine="1" shrinkToFit="1"/>
    </xf>
    <xf numFmtId="3" fontId="0" fillId="0" borderId="17" xfId="0" applyNumberFormat="1" applyFont="1" applyBorder="1" applyAlignment="1" applyProtection="1">
      <alignment horizontal="distributed" vertical="center" justifyLastLine="1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57" fontId="7" fillId="2" borderId="19" xfId="1" applyNumberFormat="1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 shrinkToFit="1"/>
    </xf>
    <xf numFmtId="57" fontId="7" fillId="2" borderId="21" xfId="1" applyNumberFormat="1" applyFont="1" applyFill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57" fontId="0" fillId="0" borderId="14" xfId="0" applyNumberFormat="1" applyFont="1" applyBorder="1" applyAlignment="1" applyProtection="1">
      <alignment horizontal="distributed" vertical="center" justifyLastLine="1" shrinkToFit="1"/>
    </xf>
    <xf numFmtId="57" fontId="0" fillId="0" borderId="23" xfId="0" applyNumberFormat="1" applyFont="1" applyFill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distributed" vertical="center" justifyLastLine="1"/>
    </xf>
    <xf numFmtId="179" fontId="0" fillId="0" borderId="25" xfId="0" applyNumberFormat="1" applyFont="1" applyBorder="1" applyAlignment="1" applyProtection="1">
      <alignment vertical="center"/>
    </xf>
    <xf numFmtId="192" fontId="0" fillId="0" borderId="25" xfId="1" applyNumberFormat="1" applyFont="1" applyFill="1" applyBorder="1" applyAlignment="1" applyProtection="1">
      <alignment vertical="center"/>
    </xf>
    <xf numFmtId="179" fontId="0" fillId="0" borderId="25" xfId="0" applyNumberFormat="1" applyFont="1" applyBorder="1" applyAlignment="1" applyProtection="1">
      <alignment horizontal="center" vertical="center"/>
    </xf>
    <xf numFmtId="38" fontId="0" fillId="0" borderId="7" xfId="1" applyFont="1" applyBorder="1" applyAlignment="1" applyProtection="1">
      <alignment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6" xfId="0" applyNumberFormat="1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distributed" vertical="center" justifyLastLine="1"/>
    </xf>
    <xf numFmtId="179" fontId="0" fillId="0" borderId="15" xfId="0" applyNumberFormat="1" applyFont="1" applyBorder="1" applyAlignment="1" applyProtection="1">
      <alignment vertical="center"/>
    </xf>
    <xf numFmtId="192" fontId="0" fillId="0" borderId="15" xfId="1" applyNumberFormat="1" applyFont="1" applyFill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horizontal="center" vertical="center"/>
    </xf>
    <xf numFmtId="176" fontId="0" fillId="0" borderId="15" xfId="1" applyNumberFormat="1" applyFont="1" applyBorder="1" applyAlignment="1" applyProtection="1">
      <alignment vertical="center"/>
    </xf>
    <xf numFmtId="176" fontId="0" fillId="0" borderId="15" xfId="1" applyNumberFormat="1" applyFont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6" fontId="0" fillId="0" borderId="23" xfId="1" applyNumberFormat="1" applyFont="1" applyFill="1" applyBorder="1" applyAlignment="1" applyProtection="1">
      <alignment vertical="center"/>
    </xf>
    <xf numFmtId="192" fontId="0" fillId="0" borderId="23" xfId="1" applyNumberFormat="1" applyFont="1" applyFill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horizontal="distributed" vertical="center" justifyLastLine="1"/>
    </xf>
    <xf numFmtId="179" fontId="0" fillId="0" borderId="28" xfId="0" applyNumberFormat="1" applyFont="1" applyFill="1" applyBorder="1" applyAlignment="1" applyProtection="1">
      <alignment vertical="center"/>
    </xf>
    <xf numFmtId="192" fontId="0" fillId="0" borderId="28" xfId="1" applyNumberFormat="1" applyFont="1" applyFill="1" applyBorder="1" applyAlignment="1" applyProtection="1">
      <alignment vertical="center"/>
    </xf>
    <xf numFmtId="179" fontId="0" fillId="0" borderId="28" xfId="0" applyNumberFormat="1" applyFont="1" applyBorder="1" applyAlignment="1" applyProtection="1">
      <alignment horizontal="center" vertical="center"/>
    </xf>
    <xf numFmtId="38" fontId="0" fillId="0" borderId="10" xfId="1" applyFont="1" applyFill="1" applyBorder="1" applyAlignment="1" applyProtection="1">
      <alignment vertical="center"/>
    </xf>
    <xf numFmtId="57" fontId="0" fillId="0" borderId="10" xfId="1" applyNumberFormat="1" applyFont="1" applyFill="1" applyBorder="1" applyAlignment="1" applyProtection="1">
      <alignment horizontal="distributed" vertical="center" justifyLastLine="1"/>
    </xf>
    <xf numFmtId="57" fontId="0" fillId="0" borderId="10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9" xfId="0" applyNumberFormat="1" applyFont="1" applyBorder="1" applyAlignment="1" applyProtection="1">
      <alignment vertical="center"/>
    </xf>
    <xf numFmtId="179" fontId="0" fillId="4" borderId="30" xfId="0" applyNumberFormat="1" applyFont="1" applyFill="1" applyBorder="1" applyAlignment="1" applyProtection="1">
      <alignment vertical="center"/>
    </xf>
    <xf numFmtId="192" fontId="0" fillId="4" borderId="30" xfId="1" applyNumberFormat="1" applyFont="1" applyFill="1" applyBorder="1" applyAlignment="1" applyProtection="1">
      <alignment vertical="center"/>
    </xf>
    <xf numFmtId="179" fontId="0" fillId="4" borderId="30" xfId="0" applyNumberFormat="1" applyFont="1" applyFill="1" applyBorder="1" applyAlignment="1" applyProtection="1">
      <alignment horizontal="center" vertical="center"/>
    </xf>
    <xf numFmtId="38" fontId="0" fillId="4" borderId="31" xfId="1" applyFont="1" applyFill="1" applyBorder="1" applyAlignment="1" applyProtection="1">
      <alignment vertical="center"/>
    </xf>
    <xf numFmtId="57" fontId="0" fillId="4" borderId="31" xfId="1" applyNumberFormat="1" applyFont="1" applyFill="1" applyBorder="1" applyAlignment="1" applyProtection="1">
      <alignment horizontal="distributed" vertical="center" justifyLastLine="1"/>
    </xf>
    <xf numFmtId="57" fontId="0" fillId="4" borderId="31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2" xfId="0" applyNumberFormat="1" applyFont="1" applyFill="1" applyBorder="1" applyAlignment="1" applyProtection="1">
      <alignment vertical="center"/>
    </xf>
    <xf numFmtId="40" fontId="0" fillId="0" borderId="2" xfId="1" applyNumberFormat="1" applyFont="1" applyBorder="1" applyAlignment="1" applyProtection="1">
      <alignment vertical="center"/>
    </xf>
    <xf numFmtId="177" fontId="0" fillId="0" borderId="16" xfId="0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distributed" vertical="center" justifyLastLine="1"/>
    </xf>
    <xf numFmtId="179" fontId="0" fillId="0" borderId="13" xfId="0" applyNumberFormat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177" fontId="0" fillId="0" borderId="33" xfId="0" applyNumberFormat="1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distributed" vertical="center"/>
    </xf>
    <xf numFmtId="0" fontId="0" fillId="0" borderId="15" xfId="0" applyFont="1" applyBorder="1" applyAlignment="1" applyProtection="1">
      <alignment vertical="center"/>
    </xf>
    <xf numFmtId="193" fontId="0" fillId="0" borderId="15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right"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40" fontId="0" fillId="0" borderId="23" xfId="1" applyNumberFormat="1" applyFont="1" applyFill="1" applyBorder="1" applyAlignment="1" applyProtection="1">
      <alignment horizontal="right" vertical="center"/>
    </xf>
    <xf numFmtId="38" fontId="0" fillId="0" borderId="34" xfId="1" applyFont="1" applyBorder="1" applyAlignment="1" applyProtection="1">
      <alignment horizontal="center" vertical="center"/>
    </xf>
    <xf numFmtId="57" fontId="0" fillId="0" borderId="23" xfId="1" applyNumberFormat="1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vertical="center"/>
    </xf>
    <xf numFmtId="40" fontId="0" fillId="0" borderId="28" xfId="1" applyNumberFormat="1" applyFont="1" applyFill="1" applyBorder="1" applyAlignment="1" applyProtection="1">
      <alignment horizontal="right" vertical="center"/>
    </xf>
    <xf numFmtId="38" fontId="0" fillId="0" borderId="35" xfId="1" applyFont="1" applyBorder="1" applyAlignment="1" applyProtection="1">
      <alignment horizontal="center" vertical="center"/>
    </xf>
    <xf numFmtId="57" fontId="0" fillId="0" borderId="10" xfId="1" applyNumberFormat="1" applyFont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vertical="center"/>
    </xf>
    <xf numFmtId="0" fontId="0" fillId="4" borderId="30" xfId="0" applyFont="1" applyFill="1" applyBorder="1" applyAlignment="1" applyProtection="1">
      <alignment horizontal="center" vertical="center"/>
    </xf>
    <xf numFmtId="40" fontId="0" fillId="4" borderId="30" xfId="1" applyNumberFormat="1" applyFont="1" applyFill="1" applyBorder="1" applyAlignment="1" applyProtection="1">
      <alignment horizontal="right" vertical="center"/>
    </xf>
    <xf numFmtId="38" fontId="0" fillId="4" borderId="36" xfId="1" applyFont="1" applyFill="1" applyBorder="1" applyAlignment="1" applyProtection="1">
      <alignment horizontal="center" vertical="center"/>
    </xf>
    <xf numFmtId="57" fontId="0" fillId="4" borderId="31" xfId="1" applyNumberFormat="1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vertical="center"/>
    </xf>
    <xf numFmtId="183" fontId="0" fillId="0" borderId="25" xfId="1" applyNumberFormat="1" applyFont="1" applyFill="1" applyBorder="1" applyAlignment="1" applyProtection="1">
      <alignment vertical="center"/>
    </xf>
    <xf numFmtId="176" fontId="0" fillId="0" borderId="25" xfId="1" applyNumberFormat="1" applyFont="1" applyFill="1" applyBorder="1" applyAlignment="1" applyProtection="1">
      <alignment vertical="center"/>
    </xf>
    <xf numFmtId="38" fontId="0" fillId="0" borderId="25" xfId="1" applyFont="1" applyBorder="1" applyAlignment="1" applyProtection="1">
      <alignment horizontal="right" vertical="center"/>
    </xf>
    <xf numFmtId="38" fontId="0" fillId="0" borderId="25" xfId="1" applyFont="1" applyBorder="1" applyAlignment="1" applyProtection="1">
      <alignment horizontal="center" vertical="center"/>
    </xf>
    <xf numFmtId="38" fontId="0" fillId="0" borderId="26" xfId="1" applyFont="1" applyBorder="1" applyAlignment="1" applyProtection="1">
      <alignment vertical="center"/>
    </xf>
    <xf numFmtId="176" fontId="0" fillId="0" borderId="15" xfId="1" applyNumberFormat="1" applyFont="1" applyFill="1" applyBorder="1" applyAlignment="1" applyProtection="1">
      <alignment vertical="center"/>
    </xf>
    <xf numFmtId="40" fontId="0" fillId="0" borderId="7" xfId="1" applyNumberFormat="1" applyFont="1" applyBorder="1" applyAlignment="1" applyProtection="1">
      <alignment vertical="center"/>
    </xf>
    <xf numFmtId="183" fontId="0" fillId="0" borderId="15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7" xfId="1" applyNumberFormat="1" applyFont="1" applyFill="1" applyBorder="1" applyAlignment="1" applyProtection="1">
      <alignment vertical="center"/>
    </xf>
    <xf numFmtId="179" fontId="0" fillId="0" borderId="37" xfId="0" applyNumberFormat="1" applyFont="1" applyBorder="1" applyAlignment="1" applyProtection="1">
      <alignment horizontal="center" vertical="center"/>
    </xf>
    <xf numFmtId="38" fontId="0" fillId="0" borderId="38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38" xfId="0" applyNumberFormat="1" applyFont="1" applyBorder="1" applyAlignment="1" applyProtection="1">
      <alignment horizontal="distributed" vertical="center" justifyLastLine="1" shrinkToFit="1"/>
    </xf>
    <xf numFmtId="177" fontId="0" fillId="0" borderId="39" xfId="0" applyNumberFormat="1" applyFont="1" applyBorder="1" applyAlignment="1" applyProtection="1">
      <alignment vertical="center"/>
    </xf>
    <xf numFmtId="176" fontId="0" fillId="0" borderId="28" xfId="1" applyNumberFormat="1" applyFont="1" applyFill="1" applyBorder="1" applyAlignment="1" applyProtection="1">
      <alignment vertical="center"/>
    </xf>
    <xf numFmtId="38" fontId="0" fillId="0" borderId="10" xfId="1" applyFont="1" applyBorder="1" applyAlignment="1" applyProtection="1">
      <alignment vertical="center"/>
    </xf>
    <xf numFmtId="57" fontId="0" fillId="0" borderId="10" xfId="1" applyNumberFormat="1" applyFont="1" applyBorder="1" applyAlignment="1" applyProtection="1">
      <alignment horizontal="distributed" vertical="center" justifyLastLine="1"/>
    </xf>
    <xf numFmtId="57" fontId="0" fillId="0" borderId="10" xfId="0" applyNumberFormat="1" applyFont="1" applyBorder="1" applyAlignment="1" applyProtection="1">
      <alignment horizontal="distributed" vertical="center" justifyLastLine="1" shrinkToFit="1"/>
    </xf>
    <xf numFmtId="179" fontId="0" fillId="4" borderId="30" xfId="0" applyNumberFormat="1" applyFont="1" applyFill="1" applyBorder="1" applyAlignment="1" applyProtection="1">
      <alignment horizontal="right" vertical="top"/>
    </xf>
    <xf numFmtId="176" fontId="0" fillId="4" borderId="30" xfId="1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 shrinkToFit="1"/>
    </xf>
    <xf numFmtId="179" fontId="0" fillId="0" borderId="8" xfId="0" applyNumberFormat="1" applyFont="1" applyBorder="1" applyAlignment="1" applyProtection="1">
      <alignment vertical="center"/>
    </xf>
    <xf numFmtId="38" fontId="0" fillId="0" borderId="9" xfId="1" applyFont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0" borderId="40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 shrinkToFit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57" fontId="0" fillId="4" borderId="30" xfId="0" applyNumberFormat="1" applyFont="1" applyFill="1" applyBorder="1" applyAlignment="1" applyProtection="1">
      <alignment horizontal="center" vertical="center" shrinkToFit="1"/>
    </xf>
    <xf numFmtId="177" fontId="0" fillId="4" borderId="32" xfId="0" applyNumberFormat="1" applyFont="1" applyFill="1" applyBorder="1" applyAlignment="1" applyProtection="1">
      <alignment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distributed" vertical="center" justifyLastLine="1"/>
    </xf>
    <xf numFmtId="179" fontId="0" fillId="0" borderId="25" xfId="0" applyNumberFormat="1" applyFont="1" applyFill="1" applyBorder="1" applyAlignment="1" applyProtection="1">
      <alignment vertical="center"/>
    </xf>
    <xf numFmtId="179" fontId="0" fillId="0" borderId="25" xfId="0" applyNumberFormat="1" applyFont="1" applyFill="1" applyBorder="1" applyAlignment="1" applyProtection="1">
      <alignment horizontal="center" vertical="center"/>
    </xf>
    <xf numFmtId="38" fontId="0" fillId="0" borderId="7" xfId="1" applyFont="1" applyFill="1" applyBorder="1" applyAlignment="1" applyProtection="1">
      <alignment vertical="center"/>
    </xf>
    <xf numFmtId="183" fontId="0" fillId="0" borderId="25" xfId="1" applyNumberFormat="1" applyFont="1" applyBorder="1" applyAlignment="1" applyProtection="1">
      <alignment vertical="center"/>
    </xf>
    <xf numFmtId="176" fontId="0" fillId="0" borderId="25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distributed" vertical="center" justifyLastLine="1"/>
    </xf>
    <xf numFmtId="179" fontId="0" fillId="0" borderId="15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justifyLastLine="1"/>
    </xf>
    <xf numFmtId="179" fontId="0" fillId="0" borderId="24" xfId="0" applyNumberFormat="1" applyFont="1" applyBorder="1" applyAlignment="1" applyProtection="1">
      <alignment vertical="center"/>
    </xf>
    <xf numFmtId="179" fontId="0" fillId="0" borderId="41" xfId="0" applyNumberFormat="1" applyFont="1" applyBorder="1" applyAlignment="1" applyProtection="1">
      <alignment vertical="center"/>
    </xf>
    <xf numFmtId="176" fontId="0" fillId="0" borderId="40" xfId="1" applyNumberFormat="1" applyFont="1" applyFill="1" applyBorder="1" applyAlignment="1" applyProtection="1">
      <alignment vertical="center"/>
    </xf>
    <xf numFmtId="38" fontId="0" fillId="0" borderId="41" xfId="1" applyFont="1" applyBorder="1" applyAlignment="1" applyProtection="1">
      <alignment vertical="center"/>
    </xf>
    <xf numFmtId="57" fontId="0" fillId="0" borderId="41" xfId="1" applyNumberFormat="1" applyFont="1" applyBorder="1" applyAlignment="1" applyProtection="1">
      <alignment horizontal="distributed" vertical="center" justifyLastLine="1"/>
    </xf>
    <xf numFmtId="57" fontId="0" fillId="0" borderId="41" xfId="0" applyNumberFormat="1" applyFont="1" applyBorder="1" applyAlignment="1" applyProtection="1">
      <alignment horizontal="distributed" vertical="center" justifyLastLine="1" shrinkToFit="1"/>
    </xf>
    <xf numFmtId="177" fontId="0" fillId="0" borderId="42" xfId="0" applyNumberFormat="1" applyFont="1" applyBorder="1" applyAlignment="1" applyProtection="1">
      <alignment vertical="center"/>
    </xf>
    <xf numFmtId="179" fontId="0" fillId="0" borderId="10" xfId="0" applyNumberFormat="1" applyFont="1" applyBorder="1" applyAlignment="1" applyProtection="1">
      <alignment vertical="center"/>
    </xf>
    <xf numFmtId="179" fontId="0" fillId="0" borderId="2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distributed" vertical="center" justifyLastLine="1"/>
    </xf>
    <xf numFmtId="176" fontId="0" fillId="0" borderId="8" xfId="1" applyNumberFormat="1" applyFont="1" applyFill="1" applyBorder="1" applyAlignment="1" applyProtection="1">
      <alignment vertical="center"/>
    </xf>
    <xf numFmtId="179" fontId="0" fillId="0" borderId="8" xfId="0" applyNumberFormat="1" applyFont="1" applyBorder="1" applyAlignment="1" applyProtection="1">
      <alignment horizontal="center" vertical="center"/>
    </xf>
    <xf numFmtId="38" fontId="0" fillId="0" borderId="43" xfId="1" applyFont="1" applyBorder="1" applyAlignment="1" applyProtection="1">
      <alignment vertical="center"/>
    </xf>
    <xf numFmtId="57" fontId="0" fillId="0" borderId="43" xfId="1" applyNumberFormat="1" applyFont="1" applyBorder="1" applyAlignment="1" applyProtection="1">
      <alignment horizontal="distributed" vertical="center" justifyLastLine="1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0" fontId="0" fillId="3" borderId="8" xfId="0" applyFont="1" applyFill="1" applyBorder="1" applyAlignment="1" applyProtection="1">
      <alignment horizontal="center" vertical="center" shrinkToFit="1"/>
    </xf>
    <xf numFmtId="179" fontId="0" fillId="3" borderId="8" xfId="0" applyNumberFormat="1" applyFont="1" applyFill="1" applyBorder="1" applyAlignment="1" applyProtection="1">
      <alignment vertical="center" shrinkToFit="1"/>
    </xf>
    <xf numFmtId="179" fontId="0" fillId="3" borderId="8" xfId="0" applyNumberFormat="1" applyFont="1" applyFill="1" applyBorder="1" applyAlignment="1" applyProtection="1">
      <alignment horizontal="center" vertical="center" shrinkToFit="1"/>
    </xf>
    <xf numFmtId="57" fontId="0" fillId="3" borderId="43" xfId="1" applyNumberFormat="1" applyFont="1" applyFill="1" applyBorder="1" applyAlignment="1" applyProtection="1">
      <alignment horizontal="distributed" vertical="center" justifyLastLine="1"/>
    </xf>
    <xf numFmtId="57" fontId="0" fillId="3" borderId="43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3" xfId="0" applyNumberFormat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right" vertical="center"/>
    </xf>
    <xf numFmtId="177" fontId="0" fillId="0" borderId="44" xfId="0" applyNumberFormat="1" applyFont="1" applyBorder="1" applyAlignment="1" applyProtection="1">
      <alignment horizontal="right" vertical="center"/>
    </xf>
    <xf numFmtId="4" fontId="0" fillId="0" borderId="28" xfId="0" applyNumberFormat="1" applyFont="1" applyBorder="1" applyAlignment="1" applyProtection="1">
      <alignment vertical="center"/>
    </xf>
    <xf numFmtId="38" fontId="0" fillId="0" borderId="28" xfId="1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0" fillId="4" borderId="45" xfId="0" applyFont="1" applyFill="1" applyBorder="1" applyAlignment="1" applyProtection="1">
      <alignment vertical="center"/>
    </xf>
    <xf numFmtId="4" fontId="0" fillId="4" borderId="45" xfId="0" applyNumberFormat="1" applyFont="1" applyFill="1" applyBorder="1" applyAlignment="1" applyProtection="1">
      <alignment vertical="center"/>
    </xf>
    <xf numFmtId="0" fontId="0" fillId="4" borderId="45" xfId="0" applyFont="1" applyFill="1" applyBorder="1" applyAlignment="1" applyProtection="1">
      <alignment horizontal="center" vertical="center"/>
    </xf>
    <xf numFmtId="38" fontId="0" fillId="4" borderId="45" xfId="1" applyFont="1" applyFill="1" applyBorder="1" applyAlignment="1" applyProtection="1">
      <alignment horizontal="right" vertical="center"/>
    </xf>
    <xf numFmtId="38" fontId="0" fillId="4" borderId="46" xfId="1" applyFont="1" applyFill="1" applyBorder="1" applyAlignment="1" applyProtection="1">
      <alignment horizontal="center" vertical="center"/>
    </xf>
    <xf numFmtId="49" fontId="0" fillId="4" borderId="47" xfId="1" applyNumberFormat="1" applyFont="1" applyFill="1" applyBorder="1" applyAlignment="1" applyProtection="1">
      <alignment horizontal="center" vertical="center"/>
    </xf>
    <xf numFmtId="177" fontId="0" fillId="4" borderId="48" xfId="0" applyNumberFormat="1" applyFont="1" applyFill="1" applyBorder="1" applyAlignment="1" applyProtection="1">
      <alignment vertical="center"/>
    </xf>
    <xf numFmtId="176" fontId="0" fillId="0" borderId="8" xfId="1" applyNumberFormat="1" applyFont="1" applyBorder="1" applyAlignment="1" applyProtection="1">
      <alignment vertical="center"/>
    </xf>
    <xf numFmtId="0" fontId="0" fillId="0" borderId="20" xfId="0" applyFont="1" applyBorder="1" applyProtection="1"/>
    <xf numFmtId="0" fontId="0" fillId="0" borderId="24" xfId="0" applyFont="1" applyBorder="1" applyAlignment="1" applyProtection="1">
      <alignment horizontal="distributed" vertical="center" justifyLastLine="1"/>
    </xf>
    <xf numFmtId="177" fontId="0" fillId="0" borderId="24" xfId="0" applyNumberFormat="1" applyFont="1" applyBorder="1" applyAlignment="1" applyProtection="1">
      <alignment horizontal="right" vertical="center" justifyLastLine="1"/>
    </xf>
    <xf numFmtId="176" fontId="0" fillId="0" borderId="24" xfId="1" applyNumberFormat="1" applyFont="1" applyFill="1" applyBorder="1" applyAlignment="1" applyProtection="1">
      <alignment vertical="center"/>
    </xf>
    <xf numFmtId="38" fontId="0" fillId="0" borderId="24" xfId="1" applyNumberFormat="1" applyFont="1" applyBorder="1" applyAlignment="1" applyProtection="1">
      <alignment vertical="center"/>
    </xf>
    <xf numFmtId="38" fontId="0" fillId="0" borderId="24" xfId="1" applyFont="1" applyBorder="1" applyAlignment="1" applyProtection="1">
      <alignment vertical="center"/>
    </xf>
    <xf numFmtId="57" fontId="0" fillId="0" borderId="49" xfId="0" applyNumberFormat="1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distributed" vertical="center" justifyLastLine="1"/>
    </xf>
    <xf numFmtId="179" fontId="0" fillId="0" borderId="18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 justifyLastLine="1"/>
    </xf>
    <xf numFmtId="57" fontId="0" fillId="0" borderId="18" xfId="1" applyNumberFormat="1" applyFont="1" applyBorder="1" applyAlignment="1" applyProtection="1">
      <alignment horizontal="distributed" vertical="center" justifyLastLine="1"/>
    </xf>
    <xf numFmtId="57" fontId="0" fillId="0" borderId="50" xfId="0" applyNumberFormat="1" applyFont="1" applyBorder="1" applyAlignment="1" applyProtection="1">
      <alignment horizontal="distributed" vertical="center" justifyLastLine="1" shrinkToFit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1" xfId="0" applyNumberFormat="1" applyFont="1" applyFill="1" applyBorder="1" applyAlignment="1" applyProtection="1">
      <alignment horizontal="center" vertical="center" shrinkToFit="1"/>
    </xf>
    <xf numFmtId="40" fontId="0" fillId="0" borderId="12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57" fontId="0" fillId="0" borderId="49" xfId="0" applyNumberFormat="1" applyFont="1" applyBorder="1" applyAlignment="1" applyProtection="1">
      <alignment horizontal="distributed" vertical="center" justifyLastLine="1" shrinkToFit="1"/>
    </xf>
    <xf numFmtId="176" fontId="0" fillId="0" borderId="13" xfId="1" applyNumberFormat="1" applyFont="1" applyBorder="1" applyAlignment="1" applyProtection="1">
      <alignment vertical="center"/>
    </xf>
    <xf numFmtId="191" fontId="0" fillId="0" borderId="14" xfId="1" applyNumberFormat="1" applyFont="1" applyBorder="1" applyAlignment="1" applyProtection="1">
      <alignment vertical="center"/>
    </xf>
    <xf numFmtId="57" fontId="0" fillId="0" borderId="14" xfId="1" applyNumberFormat="1" applyFont="1" applyBorder="1" applyAlignment="1" applyProtection="1">
      <alignment vertical="center"/>
    </xf>
    <xf numFmtId="177" fontId="7" fillId="2" borderId="51" xfId="1" applyNumberFormat="1" applyFont="1" applyFill="1" applyBorder="1" applyAlignment="1" applyProtection="1">
      <alignment vertical="center"/>
    </xf>
    <xf numFmtId="0" fontId="0" fillId="0" borderId="52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/>
    </xf>
    <xf numFmtId="179" fontId="0" fillId="3" borderId="15" xfId="0" applyNumberFormat="1" applyFont="1" applyFill="1" applyBorder="1" applyAlignment="1" applyProtection="1">
      <alignment vertical="center" shrinkToFit="1"/>
    </xf>
    <xf numFmtId="179" fontId="0" fillId="3" borderId="15" xfId="0" applyNumberFormat="1" applyFont="1" applyFill="1" applyBorder="1" applyAlignment="1" applyProtection="1">
      <alignment horizontal="center" vertical="center" shrinkToFit="1"/>
    </xf>
    <xf numFmtId="38" fontId="0" fillId="3" borderId="2" xfId="1" applyFont="1" applyFill="1" applyBorder="1" applyAlignment="1" applyProtection="1">
      <alignment vertical="center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6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54" xfId="0" applyFont="1" applyBorder="1" applyAlignment="1" applyProtection="1">
      <alignment horizontal="center" vertical="center" shrinkToFit="1"/>
    </xf>
    <xf numFmtId="0" fontId="0" fillId="0" borderId="55" xfId="0" applyFont="1" applyBorder="1" applyAlignment="1" applyProtection="1">
      <alignment horizontal="distributed" vertical="center" justifyLastLine="1"/>
    </xf>
    <xf numFmtId="179" fontId="0" fillId="0" borderId="54" xfId="0" applyNumberFormat="1" applyFont="1" applyBorder="1" applyAlignment="1" applyProtection="1">
      <alignment vertical="center"/>
    </xf>
    <xf numFmtId="176" fontId="0" fillId="0" borderId="54" xfId="1" applyNumberFormat="1" applyFont="1" applyFill="1" applyBorder="1" applyAlignment="1" applyProtection="1">
      <alignment vertical="center"/>
    </xf>
    <xf numFmtId="179" fontId="0" fillId="0" borderId="54" xfId="0" applyNumberFormat="1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vertical="center"/>
    </xf>
    <xf numFmtId="57" fontId="0" fillId="0" borderId="17" xfId="1" applyNumberFormat="1" applyFont="1" applyBorder="1" applyAlignment="1" applyProtection="1">
      <alignment horizontal="distributed" vertical="center" justifyLastLine="1"/>
    </xf>
    <xf numFmtId="38" fontId="0" fillId="0" borderId="56" xfId="1" applyFont="1" applyFill="1" applyBorder="1" applyAlignment="1" applyProtection="1">
      <alignment vertical="center"/>
    </xf>
    <xf numFmtId="180" fontId="7" fillId="2" borderId="18" xfId="0" applyNumberFormat="1" applyFont="1" applyFill="1" applyBorder="1" applyAlignment="1" applyProtection="1">
      <alignment horizontal="center" vertical="center"/>
    </xf>
    <xf numFmtId="176" fontId="7" fillId="2" borderId="18" xfId="1" applyNumberFormat="1" applyFont="1" applyFill="1" applyBorder="1" applyAlignment="1" applyProtection="1">
      <alignment vertical="center"/>
    </xf>
    <xf numFmtId="176" fontId="7" fillId="2" borderId="18" xfId="1" applyNumberFormat="1" applyFont="1" applyFill="1" applyBorder="1" applyAlignment="1" applyProtection="1">
      <alignment vertical="center" shrinkToFit="1"/>
    </xf>
    <xf numFmtId="176" fontId="7" fillId="2" borderId="18" xfId="1" applyNumberFormat="1" applyFont="1" applyFill="1" applyBorder="1" applyAlignment="1" applyProtection="1">
      <alignment horizontal="center" vertical="center"/>
    </xf>
    <xf numFmtId="38" fontId="7" fillId="2" borderId="18" xfId="1" applyFont="1" applyFill="1" applyBorder="1" applyAlignment="1" applyProtection="1">
      <alignment vertical="center"/>
    </xf>
    <xf numFmtId="38" fontId="0" fillId="2" borderId="19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80" fontId="7" fillId="2" borderId="20" xfId="0" applyNumberFormat="1" applyFont="1" applyFill="1" applyBorder="1" applyAlignment="1" applyProtection="1">
      <alignment horizontal="center" vertical="center"/>
    </xf>
    <xf numFmtId="176" fontId="7" fillId="2" borderId="20" xfId="1" applyNumberFormat="1" applyFont="1" applyFill="1" applyBorder="1" applyAlignment="1" applyProtection="1">
      <alignment vertical="center"/>
    </xf>
    <xf numFmtId="176" fontId="7" fillId="2" borderId="20" xfId="1" applyNumberFormat="1" applyFont="1" applyFill="1" applyBorder="1" applyAlignment="1" applyProtection="1">
      <alignment horizontal="center" vertical="center"/>
    </xf>
    <xf numFmtId="38" fontId="0" fillId="2" borderId="21" xfId="1" applyFont="1" applyFill="1" applyBorder="1" applyAlignment="1" applyProtection="1">
      <alignment horizontal="center" vertical="center" shrinkToFit="1"/>
    </xf>
    <xf numFmtId="38" fontId="0" fillId="2" borderId="58" xfId="1" applyFont="1" applyFill="1" applyBorder="1" applyAlignment="1" applyProtection="1">
      <alignment vertical="center"/>
    </xf>
    <xf numFmtId="38" fontId="0" fillId="0" borderId="2" xfId="1" applyFont="1" applyFill="1" applyBorder="1" applyAlignment="1" applyProtection="1">
      <alignment vertical="center"/>
    </xf>
    <xf numFmtId="38" fontId="0" fillId="3" borderId="43" xfId="1" applyFont="1" applyFill="1" applyBorder="1" applyAlignment="1" applyProtection="1">
      <alignment vertical="center"/>
    </xf>
    <xf numFmtId="49" fontId="0" fillId="0" borderId="26" xfId="0" applyNumberFormat="1" applyFont="1" applyBorder="1" applyAlignment="1" applyProtection="1">
      <alignment vertical="center" shrinkToFit="1"/>
    </xf>
    <xf numFmtId="40" fontId="7" fillId="2" borderId="3" xfId="1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vertical="center" shrinkToFit="1"/>
    </xf>
    <xf numFmtId="176" fontId="7" fillId="2" borderId="20" xfId="1" applyNumberFormat="1" applyFont="1" applyFill="1" applyBorder="1" applyAlignment="1" applyProtection="1">
      <alignment vertical="center" shrinkToFit="1"/>
    </xf>
    <xf numFmtId="38" fontId="7" fillId="2" borderId="20" xfId="1" applyFont="1" applyFill="1" applyBorder="1" applyAlignment="1" applyProtection="1">
      <alignment vertical="center" shrinkToFit="1"/>
    </xf>
    <xf numFmtId="0" fontId="0" fillId="0" borderId="8" xfId="0" applyFont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31" xfId="0" applyFont="1" applyFill="1" applyBorder="1" applyAlignment="1" applyProtection="1">
      <alignment horizontal="center" vertical="center" shrinkToFit="1"/>
    </xf>
    <xf numFmtId="0" fontId="0" fillId="4" borderId="36" xfId="0" applyFont="1" applyFill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textRotation="255"/>
    </xf>
    <xf numFmtId="0" fontId="0" fillId="0" borderId="13" xfId="0" applyFont="1" applyBorder="1" applyAlignment="1" applyProtection="1">
      <alignment horizontal="center" vertical="center" textRotation="255"/>
    </xf>
    <xf numFmtId="0" fontId="0" fillId="0" borderId="20" xfId="0" applyFont="1" applyBorder="1" applyAlignment="1" applyProtection="1">
      <alignment horizontal="center" vertical="center" textRotation="255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justifyLastLine="1"/>
    </xf>
    <xf numFmtId="0" fontId="0" fillId="0" borderId="13" xfId="0" applyFont="1" applyBorder="1" applyAlignment="1" applyProtection="1">
      <alignment horizontal="center" vertical="center" justifyLastLine="1"/>
    </xf>
    <xf numFmtId="0" fontId="0" fillId="0" borderId="40" xfId="0" applyFont="1" applyBorder="1" applyAlignment="1" applyProtection="1">
      <alignment horizontal="center" vertical="center" justifyLastLine="1"/>
    </xf>
    <xf numFmtId="0" fontId="12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49" fontId="0" fillId="0" borderId="23" xfId="0" applyNumberFormat="1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70" xfId="0" applyFont="1" applyBorder="1" applyAlignment="1" applyProtection="1">
      <alignment horizontal="center" vertical="center" textRotation="255"/>
    </xf>
    <xf numFmtId="0" fontId="0" fillId="0" borderId="57" xfId="0" applyFont="1" applyBorder="1" applyAlignment="1" applyProtection="1">
      <alignment horizontal="center" vertical="center" textRotation="255"/>
    </xf>
    <xf numFmtId="0" fontId="0" fillId="0" borderId="70" xfId="0" applyFont="1" applyBorder="1" applyAlignment="1" applyProtection="1">
      <alignment horizontal="center" vertical="center" textRotation="255" shrinkToFit="1"/>
    </xf>
    <xf numFmtId="0" fontId="0" fillId="0" borderId="71" xfId="0" applyFont="1" applyBorder="1" applyAlignment="1" applyProtection="1">
      <alignment horizontal="center" vertical="center" textRotation="255" shrinkToFit="1"/>
    </xf>
    <xf numFmtId="0" fontId="0" fillId="0" borderId="18" xfId="0" applyFont="1" applyBorder="1" applyAlignment="1" applyProtection="1">
      <alignment horizontal="center" vertical="center" textRotation="255"/>
    </xf>
    <xf numFmtId="0" fontId="0" fillId="0" borderId="69" xfId="0" applyFont="1" applyBorder="1" applyAlignment="1" applyProtection="1">
      <alignment horizontal="center" vertical="center" textRotation="255"/>
    </xf>
    <xf numFmtId="0" fontId="0" fillId="0" borderId="71" xfId="0" applyFont="1" applyBorder="1" applyAlignment="1" applyProtection="1">
      <alignment horizontal="center" vertical="center" textRotation="255"/>
    </xf>
    <xf numFmtId="0" fontId="0" fillId="0" borderId="24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justifyLastLine="1"/>
    </xf>
    <xf numFmtId="0" fontId="0" fillId="0" borderId="13" xfId="0" applyFont="1" applyBorder="1" applyProtection="1"/>
    <xf numFmtId="0" fontId="0" fillId="0" borderId="20" xfId="0" applyFont="1" applyBorder="1" applyProtection="1"/>
    <xf numFmtId="0" fontId="0" fillId="0" borderId="37" xfId="0" applyFont="1" applyBorder="1" applyAlignment="1" applyProtection="1">
      <alignment horizontal="center" vertical="center" shrinkToFit="1"/>
    </xf>
    <xf numFmtId="0" fontId="0" fillId="0" borderId="28" xfId="0" applyFont="1" applyBorder="1" applyProtection="1"/>
    <xf numFmtId="0" fontId="0" fillId="0" borderId="37" xfId="0" applyFont="1" applyFill="1" applyBorder="1" applyAlignment="1" applyProtection="1">
      <alignment horizontal="center" vertical="center" justifyLastLine="1"/>
    </xf>
    <xf numFmtId="0" fontId="0" fillId="0" borderId="28" xfId="0" applyFont="1" applyFill="1" applyBorder="1" applyAlignment="1" applyProtection="1">
      <alignment horizontal="center" vertical="center" justifyLastLine="1"/>
    </xf>
    <xf numFmtId="0" fontId="0" fillId="0" borderId="24" xfId="0" applyFont="1" applyBorder="1" applyAlignment="1" applyProtection="1">
      <alignment horizontal="center" vertical="center" textRotation="255" shrinkToFit="1"/>
    </xf>
    <xf numFmtId="0" fontId="0" fillId="0" borderId="13" xfId="0" applyFont="1" applyBorder="1" applyAlignment="1" applyProtection="1">
      <alignment horizontal="center" vertical="center" textRotation="255" shrinkToFit="1"/>
    </xf>
    <xf numFmtId="0" fontId="0" fillId="0" borderId="20" xfId="0" applyFont="1" applyBorder="1" applyAlignment="1" applyProtection="1">
      <alignment horizontal="center" vertical="center" textRotation="255" shrinkToFit="1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4" fontId="0" fillId="0" borderId="68" xfId="0" applyNumberFormat="1" applyFont="1" applyBorder="1" applyAlignment="1" applyProtection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49" fontId="0" fillId="4" borderId="47" xfId="0" applyNumberFormat="1" applyFont="1" applyFill="1" applyBorder="1" applyAlignment="1" applyProtection="1">
      <alignment horizontal="center" vertical="center"/>
    </xf>
    <xf numFmtId="49" fontId="0" fillId="4" borderId="46" xfId="0" applyNumberFormat="1" applyFont="1" applyFill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 justifyLastLine="1"/>
    </xf>
    <xf numFmtId="0" fontId="0" fillId="0" borderId="28" xfId="0" applyFont="1" applyBorder="1" applyAlignment="1" applyProtection="1">
      <alignment horizontal="center" vertical="center" justifyLastLine="1"/>
    </xf>
    <xf numFmtId="179" fontId="0" fillId="0" borderId="37" xfId="0" applyNumberFormat="1" applyFont="1" applyBorder="1" applyAlignment="1" applyProtection="1">
      <alignment horizontal="right" vertical="top"/>
    </xf>
    <xf numFmtId="179" fontId="0" fillId="0" borderId="28" xfId="0" applyNumberFormat="1" applyFont="1" applyBorder="1" applyAlignment="1" applyProtection="1">
      <alignment horizontal="right" vertical="top"/>
    </xf>
    <xf numFmtId="177" fontId="0" fillId="0" borderId="49" xfId="0" applyNumberFormat="1" applyFont="1" applyBorder="1" applyAlignment="1" applyProtection="1">
      <alignment horizontal="center" vertical="center"/>
    </xf>
    <xf numFmtId="177" fontId="0" fillId="0" borderId="33" xfId="0" applyNumberFormat="1" applyFont="1" applyBorder="1" applyAlignment="1" applyProtection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63" xfId="0" applyFont="1" applyBorder="1" applyAlignment="1" applyProtection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/>
    </xf>
    <xf numFmtId="0" fontId="0" fillId="0" borderId="20" xfId="0" applyFont="1" applyBorder="1" applyAlignment="1">
      <alignment horizontal="center"/>
    </xf>
    <xf numFmtId="49" fontId="0" fillId="4" borderId="31" xfId="0" applyNumberFormat="1" applyFont="1" applyFill="1" applyBorder="1" applyAlignment="1" applyProtection="1">
      <alignment horizontal="center" vertical="center"/>
    </xf>
    <xf numFmtId="49" fontId="0" fillId="4" borderId="36" xfId="0" applyNumberFormat="1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/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8" xfId="0" applyFont="1" applyBorder="1" applyAlignment="1" applyProtection="1">
      <alignment horizontal="center" shrinkToFit="1"/>
    </xf>
    <xf numFmtId="0" fontId="0" fillId="0" borderId="2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1"/>
    </sheetView>
  </sheetViews>
  <sheetFormatPr defaultRowHeight="13.5"/>
  <cols>
    <col min="1" max="2" width="3.625" style="39" customWidth="1"/>
    <col min="3" max="3" width="15.5" style="39" customWidth="1"/>
    <col min="4" max="4" width="23.375" style="39" customWidth="1"/>
    <col min="5" max="5" width="8.125" style="39" customWidth="1"/>
    <col min="6" max="6" width="10.875" style="40" customWidth="1"/>
    <col min="7" max="7" width="3.875" style="41" customWidth="1"/>
    <col min="8" max="9" width="9.125" style="41" customWidth="1"/>
    <col min="10" max="10" width="9.75" style="39" customWidth="1"/>
    <col min="11" max="11" width="9.75" style="42" customWidth="1"/>
    <col min="12" max="12" width="15.125" style="39" customWidth="1"/>
    <col min="13" max="16384" width="9" style="39"/>
  </cols>
  <sheetData>
    <row r="1" spans="1:12" ht="18.75" customHeight="1">
      <c r="A1" s="271" t="s">
        <v>110</v>
      </c>
      <c r="B1" s="271"/>
      <c r="C1" s="271"/>
      <c r="D1" s="271"/>
    </row>
    <row r="2" spans="1:12" ht="18.75">
      <c r="A2" s="299" t="s">
        <v>194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3.5" customHeight="1" thickBot="1">
      <c r="A3" s="43"/>
      <c r="B3" s="6"/>
      <c r="C3" s="6"/>
      <c r="D3" s="6"/>
      <c r="E3" s="6"/>
      <c r="F3" s="6"/>
      <c r="G3" s="6"/>
      <c r="H3" s="6"/>
      <c r="I3" s="6"/>
      <c r="J3" s="7"/>
      <c r="K3" s="300" t="s">
        <v>195</v>
      </c>
      <c r="L3" s="300"/>
    </row>
    <row r="4" spans="1:12" ht="6" customHeight="1">
      <c r="A4" s="329" t="s">
        <v>112</v>
      </c>
      <c r="B4" s="330"/>
      <c r="C4" s="301" t="s">
        <v>113</v>
      </c>
      <c r="D4" s="301"/>
      <c r="E4" s="303" t="s">
        <v>114</v>
      </c>
      <c r="F4" s="304"/>
      <c r="G4" s="304"/>
      <c r="H4" s="304"/>
      <c r="I4" s="305"/>
      <c r="J4" s="301" t="s">
        <v>37</v>
      </c>
      <c r="K4" s="265" t="s">
        <v>115</v>
      </c>
      <c r="L4" s="316" t="s">
        <v>38</v>
      </c>
    </row>
    <row r="5" spans="1:12" ht="6" customHeight="1">
      <c r="A5" s="331"/>
      <c r="B5" s="332"/>
      <c r="C5" s="302"/>
      <c r="D5" s="302"/>
      <c r="E5" s="323" t="s">
        <v>84</v>
      </c>
      <c r="F5" s="302" t="s">
        <v>85</v>
      </c>
      <c r="G5" s="302"/>
      <c r="H5" s="302"/>
      <c r="I5" s="302"/>
      <c r="J5" s="302"/>
      <c r="K5" s="320"/>
      <c r="L5" s="317"/>
    </row>
    <row r="6" spans="1:12" ht="14.25" customHeight="1">
      <c r="A6" s="331"/>
      <c r="B6" s="332"/>
      <c r="C6" s="335" t="s">
        <v>116</v>
      </c>
      <c r="D6" s="323" t="s">
        <v>117</v>
      </c>
      <c r="E6" s="286"/>
      <c r="F6" s="302"/>
      <c r="G6" s="302"/>
      <c r="H6" s="302"/>
      <c r="I6" s="302"/>
      <c r="J6" s="258" t="s">
        <v>118</v>
      </c>
      <c r="K6" s="258" t="s">
        <v>118</v>
      </c>
      <c r="L6" s="317"/>
    </row>
    <row r="7" spans="1:12" ht="36.75" customHeight="1" thickBot="1">
      <c r="A7" s="333"/>
      <c r="B7" s="334"/>
      <c r="C7" s="336"/>
      <c r="D7" s="324"/>
      <c r="E7" s="324"/>
      <c r="F7" s="321" t="s">
        <v>86</v>
      </c>
      <c r="G7" s="322"/>
      <c r="H7" s="34" t="s">
        <v>119</v>
      </c>
      <c r="I7" s="35" t="s">
        <v>120</v>
      </c>
      <c r="J7" s="259"/>
      <c r="K7" s="259"/>
      <c r="L7" s="318"/>
    </row>
    <row r="8" spans="1:12" ht="17.100000000000001" customHeight="1">
      <c r="A8" s="306" t="s">
        <v>107</v>
      </c>
      <c r="B8" s="308" t="s">
        <v>106</v>
      </c>
      <c r="C8" s="45" t="s">
        <v>87</v>
      </c>
      <c r="D8" s="46" t="s">
        <v>79</v>
      </c>
      <c r="E8" s="47">
        <v>0.15</v>
      </c>
      <c r="F8" s="48">
        <f>ROUND(I8/10000,2)</f>
        <v>0.15</v>
      </c>
      <c r="G8" s="49" t="s">
        <v>121</v>
      </c>
      <c r="H8" s="48">
        <f t="shared" ref="H8:H45" si="0">ROUND(I8/10000,2)</f>
        <v>0.15</v>
      </c>
      <c r="I8" s="50">
        <v>1500</v>
      </c>
      <c r="J8" s="51">
        <v>20468</v>
      </c>
      <c r="K8" s="52" t="s">
        <v>0</v>
      </c>
      <c r="L8" s="53"/>
    </row>
    <row r="9" spans="1:12" ht="17.100000000000001" customHeight="1">
      <c r="A9" s="306"/>
      <c r="B9" s="308"/>
      <c r="C9" s="54" t="s">
        <v>122</v>
      </c>
      <c r="D9" s="55" t="s">
        <v>123</v>
      </c>
      <c r="E9" s="56">
        <v>0.15</v>
      </c>
      <c r="F9" s="57">
        <v>0.15</v>
      </c>
      <c r="G9" s="58" t="s">
        <v>119</v>
      </c>
      <c r="H9" s="57">
        <f t="shared" si="0"/>
        <v>0.16</v>
      </c>
      <c r="I9" s="38">
        <v>1597</v>
      </c>
      <c r="J9" s="27">
        <v>20468</v>
      </c>
      <c r="K9" s="8" t="s">
        <v>0</v>
      </c>
      <c r="L9" s="53"/>
    </row>
    <row r="10" spans="1:12" ht="17.100000000000001" customHeight="1">
      <c r="A10" s="306"/>
      <c r="B10" s="308"/>
      <c r="C10" s="54" t="s">
        <v>124</v>
      </c>
      <c r="D10" s="55" t="s">
        <v>125</v>
      </c>
      <c r="E10" s="56">
        <v>0.36</v>
      </c>
      <c r="F10" s="57">
        <f>ROUND(I10/10000,2)</f>
        <v>0.36</v>
      </c>
      <c r="G10" s="58" t="s">
        <v>119</v>
      </c>
      <c r="H10" s="57">
        <f t="shared" si="0"/>
        <v>0.36</v>
      </c>
      <c r="I10" s="38">
        <v>3600</v>
      </c>
      <c r="J10" s="27">
        <v>26938</v>
      </c>
      <c r="K10" s="8" t="s">
        <v>0</v>
      </c>
      <c r="L10" s="53"/>
    </row>
    <row r="11" spans="1:12" ht="17.100000000000001" customHeight="1">
      <c r="A11" s="306"/>
      <c r="B11" s="308"/>
      <c r="C11" s="54" t="s">
        <v>126</v>
      </c>
      <c r="D11" s="55" t="s">
        <v>127</v>
      </c>
      <c r="E11" s="56">
        <v>0.48</v>
      </c>
      <c r="F11" s="57">
        <f t="shared" ref="F11:F16" si="1">ROUND(I11/10000,2)</f>
        <v>0.48</v>
      </c>
      <c r="G11" s="58" t="s">
        <v>119</v>
      </c>
      <c r="H11" s="57">
        <f t="shared" si="0"/>
        <v>0.48</v>
      </c>
      <c r="I11" s="38">
        <v>4800</v>
      </c>
      <c r="J11" s="27">
        <v>26938</v>
      </c>
      <c r="K11" s="8" t="s">
        <v>128</v>
      </c>
      <c r="L11" s="53"/>
    </row>
    <row r="12" spans="1:12" ht="17.100000000000001" customHeight="1">
      <c r="A12" s="306"/>
      <c r="B12" s="308"/>
      <c r="C12" s="54" t="s">
        <v>129</v>
      </c>
      <c r="D12" s="55" t="s">
        <v>130</v>
      </c>
      <c r="E12" s="59">
        <v>0.46</v>
      </c>
      <c r="F12" s="57">
        <v>0.45</v>
      </c>
      <c r="G12" s="60" t="s">
        <v>119</v>
      </c>
      <c r="H12" s="57">
        <f t="shared" si="0"/>
        <v>0.46</v>
      </c>
      <c r="I12" s="38">
        <v>4560</v>
      </c>
      <c r="J12" s="27">
        <v>29403</v>
      </c>
      <c r="K12" s="8" t="s">
        <v>131</v>
      </c>
      <c r="L12" s="53"/>
    </row>
    <row r="13" spans="1:12" ht="17.100000000000001" customHeight="1">
      <c r="A13" s="306"/>
      <c r="B13" s="308"/>
      <c r="C13" s="54" t="s">
        <v>132</v>
      </c>
      <c r="D13" s="55" t="s">
        <v>133</v>
      </c>
      <c r="E13" s="56">
        <v>0.28000000000000003</v>
      </c>
      <c r="F13" s="57">
        <f t="shared" si="1"/>
        <v>0.28000000000000003</v>
      </c>
      <c r="G13" s="58" t="s">
        <v>119</v>
      </c>
      <c r="H13" s="57">
        <f t="shared" si="0"/>
        <v>0.28000000000000003</v>
      </c>
      <c r="I13" s="38">
        <v>2840</v>
      </c>
      <c r="J13" s="27">
        <v>29646</v>
      </c>
      <c r="K13" s="8" t="s">
        <v>2</v>
      </c>
      <c r="L13" s="53"/>
    </row>
    <row r="14" spans="1:12" ht="17.100000000000001" customHeight="1">
      <c r="A14" s="306"/>
      <c r="B14" s="308"/>
      <c r="C14" s="54" t="s">
        <v>3</v>
      </c>
      <c r="D14" s="55" t="s">
        <v>134</v>
      </c>
      <c r="E14" s="56">
        <v>0.13</v>
      </c>
      <c r="F14" s="57">
        <f t="shared" si="1"/>
        <v>0.13</v>
      </c>
      <c r="G14" s="58" t="s">
        <v>119</v>
      </c>
      <c r="H14" s="57">
        <f t="shared" si="0"/>
        <v>0.13</v>
      </c>
      <c r="I14" s="38">
        <v>1345</v>
      </c>
      <c r="J14" s="27">
        <v>29646</v>
      </c>
      <c r="K14" s="8" t="s">
        <v>4</v>
      </c>
      <c r="L14" s="53"/>
    </row>
    <row r="15" spans="1:12" ht="17.100000000000001" customHeight="1">
      <c r="A15" s="306"/>
      <c r="B15" s="308"/>
      <c r="C15" s="54" t="s">
        <v>5</v>
      </c>
      <c r="D15" s="55" t="s">
        <v>135</v>
      </c>
      <c r="E15" s="56">
        <v>0.2</v>
      </c>
      <c r="F15" s="57">
        <f t="shared" si="1"/>
        <v>0.2</v>
      </c>
      <c r="G15" s="58" t="s">
        <v>119</v>
      </c>
      <c r="H15" s="57">
        <f t="shared" si="0"/>
        <v>0.2</v>
      </c>
      <c r="I15" s="38">
        <v>1986</v>
      </c>
      <c r="J15" s="27">
        <v>29646</v>
      </c>
      <c r="K15" s="8" t="s">
        <v>6</v>
      </c>
      <c r="L15" s="53"/>
    </row>
    <row r="16" spans="1:12" ht="17.100000000000001" customHeight="1">
      <c r="A16" s="306"/>
      <c r="B16" s="308"/>
      <c r="C16" s="54" t="s">
        <v>7</v>
      </c>
      <c r="D16" s="55" t="s">
        <v>136</v>
      </c>
      <c r="E16" s="56">
        <v>0.23</v>
      </c>
      <c r="F16" s="57">
        <f t="shared" si="1"/>
        <v>0.23</v>
      </c>
      <c r="G16" s="58" t="s">
        <v>119</v>
      </c>
      <c r="H16" s="57">
        <f t="shared" si="0"/>
        <v>0.23</v>
      </c>
      <c r="I16" s="38">
        <v>2315</v>
      </c>
      <c r="J16" s="27">
        <v>29646</v>
      </c>
      <c r="K16" s="8" t="s">
        <v>8</v>
      </c>
      <c r="L16" s="53"/>
    </row>
    <row r="17" spans="1:12" ht="17.100000000000001" customHeight="1">
      <c r="A17" s="306"/>
      <c r="B17" s="308"/>
      <c r="C17" s="54" t="s">
        <v>9</v>
      </c>
      <c r="D17" s="55" t="s">
        <v>137</v>
      </c>
      <c r="E17" s="56">
        <v>0.17</v>
      </c>
      <c r="F17" s="57">
        <v>0.16</v>
      </c>
      <c r="G17" s="58" t="s">
        <v>119</v>
      </c>
      <c r="H17" s="57">
        <f t="shared" si="0"/>
        <v>0.17</v>
      </c>
      <c r="I17" s="38">
        <v>1682</v>
      </c>
      <c r="J17" s="27">
        <v>29646</v>
      </c>
      <c r="K17" s="8" t="s">
        <v>4</v>
      </c>
      <c r="L17" s="53"/>
    </row>
    <row r="18" spans="1:12" ht="17.100000000000001" customHeight="1">
      <c r="A18" s="306"/>
      <c r="B18" s="308"/>
      <c r="C18" s="61" t="s">
        <v>10</v>
      </c>
      <c r="D18" s="62" t="s">
        <v>138</v>
      </c>
      <c r="E18" s="63">
        <v>0.3</v>
      </c>
      <c r="F18" s="64">
        <v>0.28999999999999998</v>
      </c>
      <c r="G18" s="65" t="s">
        <v>119</v>
      </c>
      <c r="H18" s="64">
        <f t="shared" si="0"/>
        <v>0.3</v>
      </c>
      <c r="I18" s="66">
        <v>2968</v>
      </c>
      <c r="J18" s="67">
        <v>29860</v>
      </c>
      <c r="K18" s="68" t="s">
        <v>11</v>
      </c>
      <c r="L18" s="69"/>
    </row>
    <row r="19" spans="1:12" ht="17.100000000000001" customHeight="1">
      <c r="A19" s="306"/>
      <c r="B19" s="308"/>
      <c r="C19" s="70" t="s">
        <v>12</v>
      </c>
      <c r="D19" s="71" t="s">
        <v>138</v>
      </c>
      <c r="E19" s="72"/>
      <c r="F19" s="73">
        <f>ROUND(I19/10000,2)</f>
        <v>0.23</v>
      </c>
      <c r="G19" s="74" t="s">
        <v>119</v>
      </c>
      <c r="H19" s="73">
        <f t="shared" si="0"/>
        <v>0.23</v>
      </c>
      <c r="I19" s="75">
        <v>2300</v>
      </c>
      <c r="J19" s="76"/>
      <c r="K19" s="77" t="s">
        <v>13</v>
      </c>
      <c r="L19" s="78"/>
    </row>
    <row r="20" spans="1:12" ht="17.100000000000001" customHeight="1">
      <c r="A20" s="306"/>
      <c r="B20" s="308"/>
      <c r="C20" s="260" t="s">
        <v>41</v>
      </c>
      <c r="D20" s="261"/>
      <c r="E20" s="79"/>
      <c r="F20" s="80">
        <f>SUM(F18:F19)</f>
        <v>0.52</v>
      </c>
      <c r="G20" s="81"/>
      <c r="H20" s="80">
        <f>SUM(H18:H19)</f>
        <v>0.53</v>
      </c>
      <c r="I20" s="82">
        <f>SUM(I18:I19)</f>
        <v>5268</v>
      </c>
      <c r="J20" s="83"/>
      <c r="K20" s="84"/>
      <c r="L20" s="85"/>
    </row>
    <row r="21" spans="1:12" ht="17.100000000000001" customHeight="1">
      <c r="A21" s="306"/>
      <c r="B21" s="308"/>
      <c r="C21" s="54" t="s">
        <v>14</v>
      </c>
      <c r="D21" s="55" t="s">
        <v>139</v>
      </c>
      <c r="E21" s="56">
        <v>0.11</v>
      </c>
      <c r="F21" s="57">
        <f>ROUND(I21/10000,2)</f>
        <v>0.11</v>
      </c>
      <c r="G21" s="58" t="s">
        <v>119</v>
      </c>
      <c r="H21" s="57">
        <f t="shared" si="0"/>
        <v>0.11</v>
      </c>
      <c r="I21" s="38">
        <v>1139</v>
      </c>
      <c r="J21" s="27">
        <v>34611</v>
      </c>
      <c r="K21" s="8" t="s">
        <v>15</v>
      </c>
      <c r="L21" s="53"/>
    </row>
    <row r="22" spans="1:12" ht="17.100000000000001" customHeight="1">
      <c r="A22" s="306"/>
      <c r="B22" s="308"/>
      <c r="C22" s="54" t="s">
        <v>16</v>
      </c>
      <c r="D22" s="55" t="s">
        <v>140</v>
      </c>
      <c r="E22" s="56">
        <v>0.1</v>
      </c>
      <c r="F22" s="57">
        <f t="shared" ref="F22:F36" si="2">ROUND(I22/10000,2)</f>
        <v>0.1</v>
      </c>
      <c r="G22" s="58" t="s">
        <v>119</v>
      </c>
      <c r="H22" s="57">
        <f t="shared" si="0"/>
        <v>0.1</v>
      </c>
      <c r="I22" s="86">
        <v>1020.02</v>
      </c>
      <c r="J22" s="27">
        <v>34611</v>
      </c>
      <c r="K22" s="8" t="s">
        <v>15</v>
      </c>
      <c r="L22" s="53"/>
    </row>
    <row r="23" spans="1:12" ht="17.100000000000001" customHeight="1">
      <c r="A23" s="306"/>
      <c r="B23" s="308"/>
      <c r="C23" s="54" t="s">
        <v>17</v>
      </c>
      <c r="D23" s="55" t="s">
        <v>141</v>
      </c>
      <c r="E23" s="59">
        <v>0.57999999999999996</v>
      </c>
      <c r="F23" s="57">
        <v>0.56999999999999995</v>
      </c>
      <c r="G23" s="58" t="s">
        <v>119</v>
      </c>
      <c r="H23" s="57">
        <f t="shared" si="0"/>
        <v>0.57999999999999996</v>
      </c>
      <c r="I23" s="38">
        <v>5770</v>
      </c>
      <c r="J23" s="27">
        <v>34611</v>
      </c>
      <c r="K23" s="8" t="s">
        <v>15</v>
      </c>
      <c r="L23" s="53"/>
    </row>
    <row r="24" spans="1:12" ht="17.100000000000001" customHeight="1">
      <c r="A24" s="306"/>
      <c r="B24" s="308"/>
      <c r="C24" s="54" t="s">
        <v>18</v>
      </c>
      <c r="D24" s="55" t="s">
        <v>142</v>
      </c>
      <c r="E24" s="56">
        <v>0.1</v>
      </c>
      <c r="F24" s="57">
        <f t="shared" si="2"/>
        <v>0.1</v>
      </c>
      <c r="G24" s="58" t="s">
        <v>119</v>
      </c>
      <c r="H24" s="57">
        <f t="shared" si="0"/>
        <v>0.1</v>
      </c>
      <c r="I24" s="38">
        <v>998</v>
      </c>
      <c r="J24" s="27">
        <v>34611</v>
      </c>
      <c r="K24" s="8" t="s">
        <v>15</v>
      </c>
      <c r="L24" s="53"/>
    </row>
    <row r="25" spans="1:12" ht="17.100000000000001" customHeight="1">
      <c r="A25" s="306"/>
      <c r="B25" s="308"/>
      <c r="C25" s="54" t="s">
        <v>12</v>
      </c>
      <c r="D25" s="55" t="s">
        <v>143</v>
      </c>
      <c r="E25" s="56"/>
      <c r="F25" s="57">
        <f t="shared" si="2"/>
        <v>0.12</v>
      </c>
      <c r="G25" s="58" t="s">
        <v>119</v>
      </c>
      <c r="H25" s="57">
        <f t="shared" si="0"/>
        <v>0.12</v>
      </c>
      <c r="I25" s="38">
        <v>1224</v>
      </c>
      <c r="J25" s="27"/>
      <c r="K25" s="8" t="s">
        <v>13</v>
      </c>
      <c r="L25" s="53"/>
    </row>
    <row r="26" spans="1:12" ht="17.100000000000001" customHeight="1">
      <c r="A26" s="306"/>
      <c r="B26" s="308"/>
      <c r="C26" s="54" t="s">
        <v>12</v>
      </c>
      <c r="D26" s="55" t="s">
        <v>144</v>
      </c>
      <c r="E26" s="56"/>
      <c r="F26" s="57">
        <f t="shared" si="2"/>
        <v>0.21</v>
      </c>
      <c r="G26" s="58" t="s">
        <v>119</v>
      </c>
      <c r="H26" s="57">
        <f t="shared" si="0"/>
        <v>0.21</v>
      </c>
      <c r="I26" s="38">
        <v>2123</v>
      </c>
      <c r="J26" s="27"/>
      <c r="K26" s="8" t="s">
        <v>13</v>
      </c>
      <c r="L26" s="53"/>
    </row>
    <row r="27" spans="1:12" ht="17.100000000000001" customHeight="1">
      <c r="A27" s="306"/>
      <c r="B27" s="308"/>
      <c r="C27" s="45" t="s">
        <v>12</v>
      </c>
      <c r="D27" s="46" t="s">
        <v>145</v>
      </c>
      <c r="E27" s="47"/>
      <c r="F27" s="57">
        <f t="shared" si="2"/>
        <v>0.14000000000000001</v>
      </c>
      <c r="G27" s="58" t="s">
        <v>119</v>
      </c>
      <c r="H27" s="57">
        <f t="shared" si="0"/>
        <v>0.14000000000000001</v>
      </c>
      <c r="I27" s="50">
        <v>1440</v>
      </c>
      <c r="J27" s="51"/>
      <c r="K27" s="52" t="s">
        <v>19</v>
      </c>
      <c r="L27" s="53"/>
    </row>
    <row r="28" spans="1:12" ht="17.100000000000001" customHeight="1">
      <c r="A28" s="306"/>
      <c r="B28" s="308"/>
      <c r="C28" s="54" t="s">
        <v>12</v>
      </c>
      <c r="D28" s="55" t="s">
        <v>146</v>
      </c>
      <c r="E28" s="56"/>
      <c r="F28" s="57">
        <f t="shared" si="2"/>
        <v>0.13</v>
      </c>
      <c r="G28" s="58" t="s">
        <v>119</v>
      </c>
      <c r="H28" s="57">
        <f t="shared" si="0"/>
        <v>0.13</v>
      </c>
      <c r="I28" s="38">
        <v>1333</v>
      </c>
      <c r="J28" s="27"/>
      <c r="K28" s="8" t="s">
        <v>20</v>
      </c>
      <c r="L28" s="53"/>
    </row>
    <row r="29" spans="1:12" ht="17.100000000000001" customHeight="1">
      <c r="A29" s="306"/>
      <c r="B29" s="308"/>
      <c r="C29" s="54" t="s">
        <v>12</v>
      </c>
      <c r="D29" s="55" t="s">
        <v>39</v>
      </c>
      <c r="E29" s="56"/>
      <c r="F29" s="57">
        <f t="shared" si="2"/>
        <v>0.15</v>
      </c>
      <c r="G29" s="58" t="s">
        <v>119</v>
      </c>
      <c r="H29" s="57">
        <f t="shared" si="0"/>
        <v>0.15</v>
      </c>
      <c r="I29" s="38">
        <v>1491</v>
      </c>
      <c r="J29" s="27"/>
      <c r="K29" s="8" t="s">
        <v>21</v>
      </c>
      <c r="L29" s="53" t="s">
        <v>88</v>
      </c>
    </row>
    <row r="30" spans="1:12" ht="17.100000000000001" customHeight="1">
      <c r="A30" s="306"/>
      <c r="B30" s="308"/>
      <c r="C30" s="54" t="s">
        <v>12</v>
      </c>
      <c r="D30" s="55" t="s">
        <v>40</v>
      </c>
      <c r="E30" s="56"/>
      <c r="F30" s="57">
        <f t="shared" si="2"/>
        <v>0.11</v>
      </c>
      <c r="G30" s="58" t="s">
        <v>119</v>
      </c>
      <c r="H30" s="57">
        <f t="shared" si="0"/>
        <v>0.11</v>
      </c>
      <c r="I30" s="38">
        <v>1138</v>
      </c>
      <c r="J30" s="27"/>
      <c r="K30" s="8" t="s">
        <v>147</v>
      </c>
      <c r="L30" s="87"/>
    </row>
    <row r="31" spans="1:12" ht="17.100000000000001" customHeight="1">
      <c r="A31" s="306"/>
      <c r="B31" s="308"/>
      <c r="C31" s="54" t="s">
        <v>12</v>
      </c>
      <c r="D31" s="55" t="s">
        <v>36</v>
      </c>
      <c r="E31" s="56"/>
      <c r="F31" s="57">
        <f t="shared" si="2"/>
        <v>0.23</v>
      </c>
      <c r="G31" s="58" t="s">
        <v>119</v>
      </c>
      <c r="H31" s="57">
        <f t="shared" si="0"/>
        <v>0.23</v>
      </c>
      <c r="I31" s="38">
        <v>2302</v>
      </c>
      <c r="J31" s="27"/>
      <c r="K31" s="8" t="s">
        <v>148</v>
      </c>
      <c r="L31" s="87"/>
    </row>
    <row r="32" spans="1:12" ht="17.100000000000001" customHeight="1">
      <c r="A32" s="306"/>
      <c r="B32" s="308"/>
      <c r="C32" s="54" t="s">
        <v>12</v>
      </c>
      <c r="D32" s="55" t="s">
        <v>44</v>
      </c>
      <c r="E32" s="56"/>
      <c r="F32" s="57">
        <f t="shared" si="2"/>
        <v>0.2</v>
      </c>
      <c r="G32" s="58" t="s">
        <v>119</v>
      </c>
      <c r="H32" s="57">
        <f t="shared" si="0"/>
        <v>0.2</v>
      </c>
      <c r="I32" s="38">
        <v>2001</v>
      </c>
      <c r="J32" s="27"/>
      <c r="K32" s="8" t="s">
        <v>149</v>
      </c>
      <c r="L32" s="87"/>
    </row>
    <row r="33" spans="1:12" ht="17.100000000000001" customHeight="1">
      <c r="A33" s="306"/>
      <c r="B33" s="308"/>
      <c r="C33" s="54" t="s">
        <v>12</v>
      </c>
      <c r="D33" s="55" t="s">
        <v>47</v>
      </c>
      <c r="E33" s="56"/>
      <c r="F33" s="57">
        <f t="shared" si="2"/>
        <v>0.1</v>
      </c>
      <c r="G33" s="58" t="s">
        <v>119</v>
      </c>
      <c r="H33" s="57">
        <f t="shared" si="0"/>
        <v>0.1</v>
      </c>
      <c r="I33" s="38">
        <v>1000</v>
      </c>
      <c r="J33" s="27"/>
      <c r="K33" s="8" t="s">
        <v>150</v>
      </c>
      <c r="L33" s="87"/>
    </row>
    <row r="34" spans="1:12" ht="17.100000000000001" customHeight="1">
      <c r="A34" s="306"/>
      <c r="B34" s="308"/>
      <c r="C34" s="54" t="s">
        <v>12</v>
      </c>
      <c r="D34" s="88" t="s">
        <v>45</v>
      </c>
      <c r="E34" s="89"/>
      <c r="F34" s="57">
        <f t="shared" si="2"/>
        <v>0.1</v>
      </c>
      <c r="G34" s="58" t="s">
        <v>119</v>
      </c>
      <c r="H34" s="57">
        <f t="shared" si="0"/>
        <v>0.1</v>
      </c>
      <c r="I34" s="90">
        <v>1000</v>
      </c>
      <c r="J34" s="24"/>
      <c r="K34" s="36" t="s">
        <v>150</v>
      </c>
      <c r="L34" s="91"/>
    </row>
    <row r="35" spans="1:12" ht="17.100000000000001" customHeight="1">
      <c r="A35" s="306"/>
      <c r="B35" s="308"/>
      <c r="C35" s="54" t="s">
        <v>54</v>
      </c>
      <c r="D35" s="55" t="s">
        <v>48</v>
      </c>
      <c r="E35" s="56"/>
      <c r="F35" s="57">
        <f t="shared" si="2"/>
        <v>0.14000000000000001</v>
      </c>
      <c r="G35" s="58" t="s">
        <v>119</v>
      </c>
      <c r="H35" s="57">
        <f t="shared" si="0"/>
        <v>0.14000000000000001</v>
      </c>
      <c r="I35" s="38">
        <v>1400</v>
      </c>
      <c r="J35" s="27" t="s">
        <v>55</v>
      </c>
      <c r="K35" s="8" t="s">
        <v>151</v>
      </c>
      <c r="L35" s="87" t="s">
        <v>77</v>
      </c>
    </row>
    <row r="36" spans="1:12" ht="17.100000000000001" customHeight="1">
      <c r="A36" s="306"/>
      <c r="B36" s="308"/>
      <c r="C36" s="54" t="s">
        <v>56</v>
      </c>
      <c r="D36" s="55" t="s">
        <v>49</v>
      </c>
      <c r="E36" s="56"/>
      <c r="F36" s="57">
        <f t="shared" si="2"/>
        <v>0.12</v>
      </c>
      <c r="G36" s="58" t="s">
        <v>119</v>
      </c>
      <c r="H36" s="57">
        <f t="shared" si="0"/>
        <v>0.12</v>
      </c>
      <c r="I36" s="38">
        <v>1200</v>
      </c>
      <c r="J36" s="27" t="s">
        <v>57</v>
      </c>
      <c r="K36" s="8" t="s">
        <v>152</v>
      </c>
      <c r="L36" s="87" t="s">
        <v>77</v>
      </c>
    </row>
    <row r="37" spans="1:12" ht="17.100000000000001" customHeight="1">
      <c r="A37" s="306"/>
      <c r="B37" s="308"/>
      <c r="C37" s="54" t="s">
        <v>12</v>
      </c>
      <c r="D37" s="92" t="s">
        <v>80</v>
      </c>
      <c r="E37" s="93"/>
      <c r="F37" s="94">
        <v>360</v>
      </c>
      <c r="G37" s="58" t="s">
        <v>120</v>
      </c>
      <c r="H37" s="57">
        <f t="shared" si="0"/>
        <v>0.04</v>
      </c>
      <c r="I37" s="95">
        <v>360</v>
      </c>
      <c r="J37" s="96"/>
      <c r="K37" s="97" t="s">
        <v>153</v>
      </c>
      <c r="L37" s="98" t="s">
        <v>89</v>
      </c>
    </row>
    <row r="38" spans="1:12" ht="17.100000000000001" customHeight="1">
      <c r="A38" s="306"/>
      <c r="B38" s="308"/>
      <c r="C38" s="274" t="s">
        <v>154</v>
      </c>
      <c r="D38" s="327" t="s">
        <v>60</v>
      </c>
      <c r="E38" s="100"/>
      <c r="F38" s="64">
        <v>600.75</v>
      </c>
      <c r="G38" s="99" t="s">
        <v>120</v>
      </c>
      <c r="H38" s="64">
        <f t="shared" si="0"/>
        <v>0.06</v>
      </c>
      <c r="I38" s="101">
        <v>600.75</v>
      </c>
      <c r="J38" s="102"/>
      <c r="K38" s="103" t="s">
        <v>155</v>
      </c>
      <c r="L38" s="69" t="s">
        <v>108</v>
      </c>
    </row>
    <row r="39" spans="1:12" ht="17.100000000000001" customHeight="1">
      <c r="A39" s="306"/>
      <c r="B39" s="308"/>
      <c r="C39" s="275"/>
      <c r="D39" s="328"/>
      <c r="E39" s="105"/>
      <c r="F39" s="73">
        <v>395.58</v>
      </c>
      <c r="G39" s="104" t="s">
        <v>120</v>
      </c>
      <c r="H39" s="73">
        <f t="shared" si="0"/>
        <v>0.04</v>
      </c>
      <c r="I39" s="106">
        <v>395.58</v>
      </c>
      <c r="J39" s="107"/>
      <c r="K39" s="108" t="s">
        <v>156</v>
      </c>
      <c r="L39" s="78" t="s">
        <v>90</v>
      </c>
    </row>
    <row r="40" spans="1:12" ht="17.100000000000001" customHeight="1">
      <c r="A40" s="306"/>
      <c r="B40" s="308"/>
      <c r="C40" s="325" t="s">
        <v>41</v>
      </c>
      <c r="D40" s="326"/>
      <c r="E40" s="109"/>
      <c r="F40" s="80">
        <f>SUM(F38:F39)</f>
        <v>996.32999999999993</v>
      </c>
      <c r="G40" s="110" t="s">
        <v>120</v>
      </c>
      <c r="H40" s="80">
        <f t="shared" si="0"/>
        <v>0.1</v>
      </c>
      <c r="I40" s="111">
        <f>SUM(I38:I39)</f>
        <v>996.32999999999993</v>
      </c>
      <c r="J40" s="112"/>
      <c r="K40" s="113"/>
      <c r="L40" s="85"/>
    </row>
    <row r="41" spans="1:12" ht="17.100000000000001" customHeight="1">
      <c r="A41" s="306"/>
      <c r="B41" s="308"/>
      <c r="C41" s="54" t="s">
        <v>12</v>
      </c>
      <c r="D41" s="114" t="s">
        <v>91</v>
      </c>
      <c r="E41" s="115"/>
      <c r="F41" s="116">
        <v>1810</v>
      </c>
      <c r="G41" s="58" t="s">
        <v>120</v>
      </c>
      <c r="H41" s="117">
        <f t="shared" si="0"/>
        <v>0.18</v>
      </c>
      <c r="I41" s="118">
        <v>1810</v>
      </c>
      <c r="J41" s="119"/>
      <c r="K41" s="97" t="s">
        <v>153</v>
      </c>
      <c r="L41" s="120" t="s">
        <v>92</v>
      </c>
    </row>
    <row r="42" spans="1:12" ht="17.100000000000001" customHeight="1">
      <c r="A42" s="306"/>
      <c r="B42" s="308"/>
      <c r="C42" s="54" t="s">
        <v>12</v>
      </c>
      <c r="D42" s="55" t="s">
        <v>72</v>
      </c>
      <c r="E42" s="56"/>
      <c r="F42" s="116">
        <v>120</v>
      </c>
      <c r="G42" s="58" t="s">
        <v>120</v>
      </c>
      <c r="H42" s="121">
        <f t="shared" si="0"/>
        <v>0.01</v>
      </c>
      <c r="I42" s="38">
        <v>120</v>
      </c>
      <c r="J42" s="27"/>
      <c r="K42" s="97" t="s">
        <v>153</v>
      </c>
      <c r="L42" s="98" t="s">
        <v>93</v>
      </c>
    </row>
    <row r="43" spans="1:12" ht="17.100000000000001" customHeight="1">
      <c r="A43" s="306"/>
      <c r="B43" s="308"/>
      <c r="C43" s="54" t="s">
        <v>12</v>
      </c>
      <c r="D43" s="55" t="s">
        <v>51</v>
      </c>
      <c r="E43" s="56"/>
      <c r="F43" s="117">
        <v>1475.66</v>
      </c>
      <c r="G43" s="58" t="s">
        <v>120</v>
      </c>
      <c r="H43" s="121">
        <f t="shared" si="0"/>
        <v>0.15</v>
      </c>
      <c r="I43" s="86">
        <v>1475.66</v>
      </c>
      <c r="J43" s="27"/>
      <c r="K43" s="97" t="s">
        <v>153</v>
      </c>
      <c r="L43" s="87" t="s">
        <v>94</v>
      </c>
    </row>
    <row r="44" spans="1:12" ht="17.100000000000001" customHeight="1">
      <c r="A44" s="306"/>
      <c r="B44" s="308"/>
      <c r="C44" s="54" t="s">
        <v>12</v>
      </c>
      <c r="D44" s="46" t="s">
        <v>59</v>
      </c>
      <c r="E44" s="47"/>
      <c r="F44" s="117">
        <v>6900.52</v>
      </c>
      <c r="G44" s="58" t="s">
        <v>120</v>
      </c>
      <c r="H44" s="121">
        <f t="shared" si="0"/>
        <v>0.69</v>
      </c>
      <c r="I44" s="122">
        <v>6900.52</v>
      </c>
      <c r="J44" s="51"/>
      <c r="K44" s="97" t="s">
        <v>153</v>
      </c>
      <c r="L44" s="87" t="s">
        <v>95</v>
      </c>
    </row>
    <row r="45" spans="1:12" ht="17.100000000000001" customHeight="1" thickBot="1">
      <c r="A45" s="306"/>
      <c r="B45" s="308"/>
      <c r="C45" s="54" t="s">
        <v>12</v>
      </c>
      <c r="D45" s="55" t="s">
        <v>74</v>
      </c>
      <c r="E45" s="56"/>
      <c r="F45" s="123">
        <v>770</v>
      </c>
      <c r="G45" s="58" t="s">
        <v>120</v>
      </c>
      <c r="H45" s="121">
        <f t="shared" si="0"/>
        <v>0.08</v>
      </c>
      <c r="I45" s="38">
        <v>770</v>
      </c>
      <c r="J45" s="27"/>
      <c r="K45" s="97" t="s">
        <v>153</v>
      </c>
      <c r="L45" s="87" t="s">
        <v>96</v>
      </c>
    </row>
    <row r="46" spans="1:12" ht="17.100000000000001" customHeight="1" thickTop="1" thickBot="1">
      <c r="A46" s="306"/>
      <c r="B46" s="309"/>
      <c r="C46" s="9" t="s">
        <v>41</v>
      </c>
      <c r="D46" s="10">
        <f>COUNTA(D8:D45)-1</f>
        <v>34</v>
      </c>
      <c r="E46" s="11">
        <f>SUM(E8:E45)</f>
        <v>3.8</v>
      </c>
      <c r="F46" s="11">
        <f>SUM(F8:F17,F20,F21:F36,ROUND(F37/10000,2),ROUND(F40/10000,2),ROUND(SUM(F41:F45)/10000,2))</f>
        <v>6.99</v>
      </c>
      <c r="G46" s="12" t="s">
        <v>119</v>
      </c>
      <c r="H46" s="11">
        <f>SUM(H8:H17,H20,H21:H37,H40,H41:H45)</f>
        <v>7.0399999999999991</v>
      </c>
      <c r="I46" s="13">
        <f>SUM(I8:I17,I20,I21:I37,I40,I41:I45)</f>
        <v>70504.53</v>
      </c>
      <c r="J46" s="14"/>
      <c r="K46" s="124"/>
      <c r="L46" s="15"/>
    </row>
    <row r="47" spans="1:12" ht="17.100000000000001" customHeight="1">
      <c r="A47" s="306"/>
      <c r="B47" s="262" t="s">
        <v>22</v>
      </c>
      <c r="C47" s="292" t="s">
        <v>157</v>
      </c>
      <c r="D47" s="312" t="s">
        <v>158</v>
      </c>
      <c r="E47" s="314">
        <v>0.76</v>
      </c>
      <c r="F47" s="125">
        <v>0.5</v>
      </c>
      <c r="G47" s="126" t="s">
        <v>119</v>
      </c>
      <c r="H47" s="125">
        <v>0.5</v>
      </c>
      <c r="I47" s="127">
        <v>7623</v>
      </c>
      <c r="J47" s="128">
        <v>20806</v>
      </c>
      <c r="K47" s="129" t="s">
        <v>1</v>
      </c>
      <c r="L47" s="130"/>
    </row>
    <row r="48" spans="1:12" ht="17.100000000000001" customHeight="1">
      <c r="A48" s="306"/>
      <c r="B48" s="263"/>
      <c r="C48" s="319"/>
      <c r="D48" s="313"/>
      <c r="E48" s="315"/>
      <c r="F48" s="131">
        <v>0.1</v>
      </c>
      <c r="G48" s="74" t="s">
        <v>119</v>
      </c>
      <c r="H48" s="131">
        <v>0.1</v>
      </c>
      <c r="I48" s="132"/>
      <c r="J48" s="133"/>
      <c r="K48" s="134" t="s">
        <v>11</v>
      </c>
      <c r="L48" s="78"/>
    </row>
    <row r="49" spans="1:12" ht="17.100000000000001" customHeight="1">
      <c r="A49" s="306"/>
      <c r="B49" s="263"/>
      <c r="C49" s="319"/>
      <c r="D49" s="313"/>
      <c r="E49" s="315"/>
      <c r="F49" s="131">
        <v>0.16</v>
      </c>
      <c r="G49" s="74" t="s">
        <v>119</v>
      </c>
      <c r="H49" s="131">
        <v>0.16</v>
      </c>
      <c r="I49" s="132"/>
      <c r="J49" s="133"/>
      <c r="K49" s="134" t="s">
        <v>13</v>
      </c>
      <c r="L49" s="78"/>
    </row>
    <row r="50" spans="1:12" ht="17.100000000000001" customHeight="1">
      <c r="A50" s="306"/>
      <c r="B50" s="263"/>
      <c r="C50" s="260" t="s">
        <v>41</v>
      </c>
      <c r="D50" s="261"/>
      <c r="E50" s="135"/>
      <c r="F50" s="136">
        <f>SUM(F47:F49)</f>
        <v>0.76</v>
      </c>
      <c r="G50" s="81" t="s">
        <v>119</v>
      </c>
      <c r="H50" s="136">
        <f>SUM(H47:H49)</f>
        <v>0.76</v>
      </c>
      <c r="I50" s="82">
        <f>SUM(I47:I49)</f>
        <v>7623</v>
      </c>
      <c r="J50" s="83"/>
      <c r="K50" s="84"/>
      <c r="L50" s="85"/>
    </row>
    <row r="51" spans="1:12" ht="17.100000000000001" customHeight="1">
      <c r="A51" s="306"/>
      <c r="B51" s="263"/>
      <c r="C51" s="288" t="s">
        <v>159</v>
      </c>
      <c r="D51" s="289" t="s">
        <v>160</v>
      </c>
      <c r="E51" s="138">
        <v>1.7</v>
      </c>
      <c r="F51" s="63">
        <v>0.92</v>
      </c>
      <c r="G51" s="65" t="s">
        <v>119</v>
      </c>
      <c r="H51" s="63">
        <v>0.92</v>
      </c>
      <c r="I51" s="139">
        <v>9200</v>
      </c>
      <c r="J51" s="140">
        <v>28306</v>
      </c>
      <c r="K51" s="141" t="s">
        <v>8</v>
      </c>
      <c r="L51" s="69"/>
    </row>
    <row r="52" spans="1:12" ht="17.100000000000001" customHeight="1">
      <c r="A52" s="306"/>
      <c r="B52" s="263"/>
      <c r="C52" s="267"/>
      <c r="D52" s="270"/>
      <c r="E52" s="142"/>
      <c r="F52" s="131">
        <v>0.78</v>
      </c>
      <c r="G52" s="74" t="s">
        <v>119</v>
      </c>
      <c r="H52" s="131">
        <v>0.78</v>
      </c>
      <c r="I52" s="132">
        <v>7819</v>
      </c>
      <c r="J52" s="133"/>
      <c r="K52" s="134" t="s">
        <v>2</v>
      </c>
      <c r="L52" s="78"/>
    </row>
    <row r="53" spans="1:12" ht="17.100000000000001" customHeight="1">
      <c r="A53" s="306"/>
      <c r="B53" s="263"/>
      <c r="C53" s="260" t="s">
        <v>41</v>
      </c>
      <c r="D53" s="261"/>
      <c r="E53" s="79"/>
      <c r="F53" s="136">
        <f>SUM(F51:F52)</f>
        <v>1.7000000000000002</v>
      </c>
      <c r="G53" s="81" t="s">
        <v>119</v>
      </c>
      <c r="H53" s="136">
        <f>SUM(H51:H52)</f>
        <v>1.7000000000000002</v>
      </c>
      <c r="I53" s="82">
        <f>SUM(I51:I52)</f>
        <v>17019</v>
      </c>
      <c r="J53" s="83"/>
      <c r="K53" s="84"/>
      <c r="L53" s="85"/>
    </row>
    <row r="54" spans="1:12" ht="17.100000000000001" customHeight="1">
      <c r="A54" s="306"/>
      <c r="B54" s="263"/>
      <c r="C54" s="143" t="s">
        <v>12</v>
      </c>
      <c r="D54" s="62" t="s">
        <v>161</v>
      </c>
      <c r="E54" s="144"/>
      <c r="F54" s="63">
        <v>1.47</v>
      </c>
      <c r="G54" s="145" t="s">
        <v>119</v>
      </c>
      <c r="H54" s="63">
        <f>ROUND(I54/10000,2)</f>
        <v>1.48</v>
      </c>
      <c r="I54" s="66">
        <v>14780</v>
      </c>
      <c r="J54" s="67"/>
      <c r="K54" s="37" t="s">
        <v>162</v>
      </c>
      <c r="L54" s="69"/>
    </row>
    <row r="55" spans="1:12" ht="17.100000000000001" customHeight="1">
      <c r="A55" s="306"/>
      <c r="B55" s="263"/>
      <c r="C55" s="260" t="s">
        <v>97</v>
      </c>
      <c r="D55" s="261"/>
      <c r="E55" s="79"/>
      <c r="F55" s="136">
        <v>1.52</v>
      </c>
      <c r="G55" s="81" t="s">
        <v>119</v>
      </c>
      <c r="H55" s="136">
        <f>ROUND(I55/10000,2)</f>
        <v>1.52</v>
      </c>
      <c r="I55" s="82">
        <v>15243</v>
      </c>
      <c r="J55" s="83"/>
      <c r="K55" s="146">
        <v>37246</v>
      </c>
      <c r="L55" s="147" t="s">
        <v>98</v>
      </c>
    </row>
    <row r="56" spans="1:12" ht="17.100000000000001" customHeight="1">
      <c r="A56" s="306"/>
      <c r="B56" s="263"/>
      <c r="C56" s="148" t="s">
        <v>12</v>
      </c>
      <c r="D56" s="149" t="s">
        <v>81</v>
      </c>
      <c r="E56" s="150"/>
      <c r="F56" s="116">
        <v>7632</v>
      </c>
      <c r="G56" s="151" t="s">
        <v>120</v>
      </c>
      <c r="H56" s="117">
        <f>ROUND(I56/10000,2)</f>
        <v>0.76</v>
      </c>
      <c r="I56" s="152">
        <v>7632</v>
      </c>
      <c r="J56" s="16"/>
      <c r="K56" s="16" t="s">
        <v>163</v>
      </c>
      <c r="L56" s="53" t="s">
        <v>77</v>
      </c>
    </row>
    <row r="57" spans="1:12" ht="17.100000000000001" customHeight="1">
      <c r="A57" s="306"/>
      <c r="B57" s="263"/>
      <c r="C57" s="54" t="s">
        <v>12</v>
      </c>
      <c r="D57" s="149" t="s">
        <v>52</v>
      </c>
      <c r="E57" s="150"/>
      <c r="F57" s="153">
        <v>10500</v>
      </c>
      <c r="G57" s="151" t="s">
        <v>120</v>
      </c>
      <c r="H57" s="154">
        <f>ROUND(I57/10000,2)</f>
        <v>1.05</v>
      </c>
      <c r="I57" s="152">
        <v>10500</v>
      </c>
      <c r="J57" s="16"/>
      <c r="K57" s="155" t="s">
        <v>164</v>
      </c>
      <c r="L57" s="53" t="s">
        <v>99</v>
      </c>
    </row>
    <row r="58" spans="1:12" ht="17.100000000000001" customHeight="1" thickBot="1">
      <c r="A58" s="306"/>
      <c r="B58" s="263"/>
      <c r="C58" s="148" t="s">
        <v>12</v>
      </c>
      <c r="D58" s="156" t="s">
        <v>53</v>
      </c>
      <c r="E58" s="157"/>
      <c r="F58" s="123">
        <v>14850</v>
      </c>
      <c r="G58" s="151" t="s">
        <v>120</v>
      </c>
      <c r="H58" s="121">
        <f>ROUND(I58/10000,2)</f>
        <v>1.49</v>
      </c>
      <c r="I58" s="251">
        <v>14850</v>
      </c>
      <c r="J58" s="158"/>
      <c r="K58" s="159" t="s">
        <v>164</v>
      </c>
      <c r="L58" s="87" t="s">
        <v>100</v>
      </c>
    </row>
    <row r="59" spans="1:12" ht="17.100000000000001" customHeight="1" thickTop="1" thickBot="1">
      <c r="A59" s="306"/>
      <c r="B59" s="264"/>
      <c r="C59" s="17" t="s">
        <v>41</v>
      </c>
      <c r="D59" s="10">
        <f>COUNTA(D47:D58)</f>
        <v>6</v>
      </c>
      <c r="E59" s="11">
        <f>SUM(E47:E58)</f>
        <v>2.46</v>
      </c>
      <c r="F59" s="11">
        <f>SUM(F50,F53,F55,ROUND(SUM(F56:F58)/10000,2))</f>
        <v>7.2799999999999994</v>
      </c>
      <c r="G59" s="12" t="s">
        <v>119</v>
      </c>
      <c r="H59" s="11">
        <f>SUM(H50,H53,H55,H56:H58)</f>
        <v>7.28</v>
      </c>
      <c r="I59" s="13">
        <f>SUM(I50,I53,I55,I56:I58)</f>
        <v>72867</v>
      </c>
      <c r="J59" s="14"/>
      <c r="K59" s="124"/>
      <c r="L59" s="15"/>
    </row>
    <row r="60" spans="1:12" ht="17.100000000000001" customHeight="1">
      <c r="A60" s="306"/>
      <c r="B60" s="262" t="s">
        <v>23</v>
      </c>
      <c r="C60" s="265" t="s">
        <v>165</v>
      </c>
      <c r="D60" s="268" t="s">
        <v>166</v>
      </c>
      <c r="E60" s="161">
        <v>4.9000000000000004</v>
      </c>
      <c r="F60" s="125">
        <v>3.3</v>
      </c>
      <c r="G60" s="126" t="s">
        <v>119</v>
      </c>
      <c r="H60" s="125">
        <v>3.3</v>
      </c>
      <c r="I60" s="127">
        <v>33000</v>
      </c>
      <c r="J60" s="128">
        <v>25881</v>
      </c>
      <c r="K60" s="129" t="s">
        <v>0</v>
      </c>
      <c r="L60" s="130"/>
    </row>
    <row r="61" spans="1:12" ht="17.100000000000001" customHeight="1">
      <c r="A61" s="306"/>
      <c r="B61" s="263"/>
      <c r="C61" s="266"/>
      <c r="D61" s="269"/>
      <c r="E61" s="89"/>
      <c r="F61" s="131">
        <v>0.5</v>
      </c>
      <c r="G61" s="74" t="s">
        <v>119</v>
      </c>
      <c r="H61" s="131">
        <v>0.5</v>
      </c>
      <c r="I61" s="132">
        <v>5000</v>
      </c>
      <c r="J61" s="133"/>
      <c r="K61" s="134" t="s">
        <v>24</v>
      </c>
      <c r="L61" s="78"/>
    </row>
    <row r="62" spans="1:12" ht="17.100000000000001" customHeight="1">
      <c r="A62" s="306"/>
      <c r="B62" s="263"/>
      <c r="C62" s="266"/>
      <c r="D62" s="269"/>
      <c r="E62" s="89"/>
      <c r="F62" s="131">
        <v>0.33</v>
      </c>
      <c r="G62" s="74" t="s">
        <v>119</v>
      </c>
      <c r="H62" s="131">
        <v>0.33</v>
      </c>
      <c r="I62" s="132">
        <v>3300</v>
      </c>
      <c r="J62" s="133"/>
      <c r="K62" s="134" t="s">
        <v>25</v>
      </c>
      <c r="L62" s="78"/>
    </row>
    <row r="63" spans="1:12" ht="17.100000000000001" customHeight="1">
      <c r="A63" s="306"/>
      <c r="B63" s="263"/>
      <c r="C63" s="266"/>
      <c r="D63" s="269"/>
      <c r="E63" s="89"/>
      <c r="F63" s="131">
        <v>0.2</v>
      </c>
      <c r="G63" s="74" t="s">
        <v>119</v>
      </c>
      <c r="H63" s="131">
        <v>0.2</v>
      </c>
      <c r="I63" s="132">
        <v>2000</v>
      </c>
      <c r="J63" s="133"/>
      <c r="K63" s="134" t="s">
        <v>26</v>
      </c>
      <c r="L63" s="78"/>
    </row>
    <row r="64" spans="1:12" ht="17.100000000000001" customHeight="1">
      <c r="A64" s="306"/>
      <c r="B64" s="263"/>
      <c r="C64" s="266"/>
      <c r="D64" s="269"/>
      <c r="E64" s="89"/>
      <c r="F64" s="131">
        <v>0.1</v>
      </c>
      <c r="G64" s="74" t="s">
        <v>119</v>
      </c>
      <c r="H64" s="131">
        <v>0.1</v>
      </c>
      <c r="I64" s="132">
        <v>1000</v>
      </c>
      <c r="J64" s="133"/>
      <c r="K64" s="134" t="s">
        <v>1</v>
      </c>
      <c r="L64" s="78"/>
    </row>
    <row r="65" spans="1:12" ht="17.100000000000001" customHeight="1">
      <c r="A65" s="306"/>
      <c r="B65" s="263"/>
      <c r="C65" s="267"/>
      <c r="D65" s="270"/>
      <c r="E65" s="162"/>
      <c r="F65" s="131">
        <v>7.0000000000000007E-2</v>
      </c>
      <c r="G65" s="74" t="s">
        <v>119</v>
      </c>
      <c r="H65" s="163">
        <v>7.0000000000000007E-2</v>
      </c>
      <c r="I65" s="164">
        <v>700</v>
      </c>
      <c r="J65" s="165"/>
      <c r="K65" s="166" t="s">
        <v>167</v>
      </c>
      <c r="L65" s="167"/>
    </row>
    <row r="66" spans="1:12" ht="17.100000000000001" customHeight="1">
      <c r="A66" s="306"/>
      <c r="B66" s="263"/>
      <c r="C66" s="272" t="s">
        <v>101</v>
      </c>
      <c r="D66" s="273"/>
      <c r="E66" s="168"/>
      <c r="F66" s="169"/>
      <c r="G66" s="169"/>
      <c r="H66" s="131">
        <f>I66/10000</f>
        <v>3.2800000000000003E-2</v>
      </c>
      <c r="I66" s="132">
        <v>328</v>
      </c>
      <c r="J66" s="133"/>
      <c r="K66" s="134" t="s">
        <v>168</v>
      </c>
      <c r="L66" s="78"/>
    </row>
    <row r="67" spans="1:12" ht="17.100000000000001" customHeight="1">
      <c r="A67" s="306"/>
      <c r="B67" s="263"/>
      <c r="C67" s="260" t="s">
        <v>41</v>
      </c>
      <c r="D67" s="261"/>
      <c r="E67" s="79"/>
      <c r="F67" s="136">
        <f>SUM(F60:F65)</f>
        <v>4.5</v>
      </c>
      <c r="G67" s="81" t="s">
        <v>119</v>
      </c>
      <c r="H67" s="136">
        <f>SUM(H60:H66)</f>
        <v>4.5327999999999999</v>
      </c>
      <c r="I67" s="82">
        <f>SUM(I60:I66)</f>
        <v>45328</v>
      </c>
      <c r="J67" s="83"/>
      <c r="K67" s="84" t="s">
        <v>168</v>
      </c>
      <c r="L67" s="85"/>
    </row>
    <row r="68" spans="1:12" ht="17.100000000000001" customHeight="1">
      <c r="A68" s="306"/>
      <c r="B68" s="263"/>
      <c r="C68" s="137" t="s">
        <v>12</v>
      </c>
      <c r="D68" s="170" t="s">
        <v>27</v>
      </c>
      <c r="E68" s="138"/>
      <c r="F68" s="171">
        <f>ROUND(I68/10000,2)</f>
        <v>4.7</v>
      </c>
      <c r="G68" s="172" t="s">
        <v>119</v>
      </c>
      <c r="H68" s="171">
        <f t="shared" ref="H68:H74" si="3">ROUND(I68/10000,2)</f>
        <v>4.7</v>
      </c>
      <c r="I68" s="173">
        <v>47000</v>
      </c>
      <c r="J68" s="174"/>
      <c r="K68" s="175" t="s">
        <v>28</v>
      </c>
      <c r="L68" s="53"/>
    </row>
    <row r="69" spans="1:12" ht="17.100000000000001" customHeight="1">
      <c r="A69" s="306"/>
      <c r="B69" s="263"/>
      <c r="C69" s="176" t="s">
        <v>12</v>
      </c>
      <c r="D69" s="18" t="s">
        <v>42</v>
      </c>
      <c r="E69" s="177"/>
      <c r="F69" s="171">
        <f>ROUND(I69/10000,2)</f>
        <v>8.2799999999999994</v>
      </c>
      <c r="G69" s="178" t="s">
        <v>119</v>
      </c>
      <c r="H69" s="171">
        <f t="shared" si="3"/>
        <v>8.2799999999999994</v>
      </c>
      <c r="I69" s="252">
        <v>82793</v>
      </c>
      <c r="J69" s="179"/>
      <c r="K69" s="180" t="s">
        <v>169</v>
      </c>
      <c r="L69" s="253" t="s">
        <v>196</v>
      </c>
    </row>
    <row r="70" spans="1:12" ht="17.100000000000001" customHeight="1">
      <c r="A70" s="306"/>
      <c r="B70" s="263"/>
      <c r="C70" s="274" t="s">
        <v>170</v>
      </c>
      <c r="D70" s="276" t="s">
        <v>58</v>
      </c>
      <c r="E70" s="181">
        <v>2.2000000000000002</v>
      </c>
      <c r="F70" s="63">
        <f>ROUND(I70/10000,2)</f>
        <v>2.2000000000000002</v>
      </c>
      <c r="G70" s="99" t="s">
        <v>119</v>
      </c>
      <c r="H70" s="63">
        <f t="shared" si="3"/>
        <v>2.2000000000000002</v>
      </c>
      <c r="I70" s="182">
        <v>22000</v>
      </c>
      <c r="J70" s="102" t="s">
        <v>171</v>
      </c>
      <c r="K70" s="19" t="s">
        <v>172</v>
      </c>
      <c r="L70" s="69" t="s">
        <v>77</v>
      </c>
    </row>
    <row r="71" spans="1:12" ht="18.600000000000001" customHeight="1">
      <c r="A71" s="306"/>
      <c r="B71" s="263"/>
      <c r="C71" s="275"/>
      <c r="D71" s="277"/>
      <c r="E71" s="183">
        <v>4</v>
      </c>
      <c r="F71" s="184">
        <v>1</v>
      </c>
      <c r="G71" s="104" t="s">
        <v>119</v>
      </c>
      <c r="H71" s="184">
        <f t="shared" si="3"/>
        <v>1</v>
      </c>
      <c r="I71" s="185">
        <v>10000</v>
      </c>
      <c r="J71" s="107" t="s">
        <v>173</v>
      </c>
      <c r="K71" s="20" t="s">
        <v>174</v>
      </c>
      <c r="L71" s="78" t="s">
        <v>109</v>
      </c>
    </row>
    <row r="72" spans="1:12" ht="18.600000000000001" customHeight="1">
      <c r="A72" s="306"/>
      <c r="B72" s="263"/>
      <c r="C72" s="275"/>
      <c r="D72" s="277"/>
      <c r="E72" s="186"/>
      <c r="F72" s="184">
        <v>0.2</v>
      </c>
      <c r="G72" s="104" t="s">
        <v>119</v>
      </c>
      <c r="H72" s="184">
        <f t="shared" si="3"/>
        <v>0.2</v>
      </c>
      <c r="I72" s="185">
        <v>2000</v>
      </c>
      <c r="J72" s="107"/>
      <c r="K72" s="20" t="s">
        <v>175</v>
      </c>
      <c r="L72" s="78"/>
    </row>
    <row r="73" spans="1:12" ht="18.600000000000001" customHeight="1">
      <c r="A73" s="306"/>
      <c r="B73" s="263"/>
      <c r="C73" s="275"/>
      <c r="D73" s="277"/>
      <c r="E73" s="186"/>
      <c r="F73" s="184">
        <v>0.25</v>
      </c>
      <c r="G73" s="104" t="s">
        <v>119</v>
      </c>
      <c r="H73" s="184">
        <f t="shared" si="3"/>
        <v>0.25</v>
      </c>
      <c r="I73" s="185">
        <v>2500</v>
      </c>
      <c r="J73" s="107"/>
      <c r="K73" s="20" t="s">
        <v>176</v>
      </c>
      <c r="L73" s="78"/>
    </row>
    <row r="74" spans="1:12" ht="18.600000000000001" customHeight="1">
      <c r="A74" s="306"/>
      <c r="B74" s="263"/>
      <c r="C74" s="275"/>
      <c r="D74" s="277"/>
      <c r="E74" s="187"/>
      <c r="F74" s="184">
        <v>0.35</v>
      </c>
      <c r="G74" s="104" t="s">
        <v>119</v>
      </c>
      <c r="H74" s="184">
        <f t="shared" si="3"/>
        <v>0.35</v>
      </c>
      <c r="I74" s="185">
        <v>3500</v>
      </c>
      <c r="J74" s="107"/>
      <c r="K74" s="20" t="s">
        <v>177</v>
      </c>
      <c r="L74" s="78"/>
    </row>
    <row r="75" spans="1:12" ht="18.600000000000001" customHeight="1" thickBot="1">
      <c r="A75" s="306"/>
      <c r="B75" s="263"/>
      <c r="C75" s="310" t="s">
        <v>41</v>
      </c>
      <c r="D75" s="311"/>
      <c r="E75" s="188"/>
      <c r="F75" s="189">
        <f>SUM(F70:F74)</f>
        <v>4</v>
      </c>
      <c r="G75" s="190" t="s">
        <v>119</v>
      </c>
      <c r="H75" s="189">
        <f>SUM(H70:H74)</f>
        <v>4</v>
      </c>
      <c r="I75" s="191">
        <f>SUM(I70:I74)</f>
        <v>40000</v>
      </c>
      <c r="J75" s="192"/>
      <c r="K75" s="193"/>
      <c r="L75" s="194"/>
    </row>
    <row r="76" spans="1:12" ht="18.600000000000001" customHeight="1" thickTop="1" thickBot="1">
      <c r="A76" s="307"/>
      <c r="B76" s="264"/>
      <c r="C76" s="17" t="s">
        <v>41</v>
      </c>
      <c r="D76" s="10">
        <f>COUNTA(D60:D75)</f>
        <v>4</v>
      </c>
      <c r="E76" s="11">
        <f>E60+E71</f>
        <v>8.9</v>
      </c>
      <c r="F76" s="11">
        <f>SUM(F67,F68,F69,F75)</f>
        <v>21.479999999999997</v>
      </c>
      <c r="G76" s="12"/>
      <c r="H76" s="11">
        <f>SUM(H67,H68,H69,H75)</f>
        <v>21.512799999999999</v>
      </c>
      <c r="I76" s="13">
        <f>SUM(I67,I68:I69,I75)</f>
        <v>215121</v>
      </c>
      <c r="J76" s="14"/>
      <c r="K76" s="124"/>
      <c r="L76" s="15"/>
    </row>
    <row r="77" spans="1:12" ht="18.600000000000001" customHeight="1">
      <c r="A77" s="278" t="s">
        <v>43</v>
      </c>
      <c r="B77" s="262" t="s">
        <v>29</v>
      </c>
      <c r="C77" s="292" t="s">
        <v>178</v>
      </c>
      <c r="D77" s="294" t="s">
        <v>179</v>
      </c>
      <c r="E77" s="161">
        <v>26.6</v>
      </c>
      <c r="F77" s="125">
        <v>18.5</v>
      </c>
      <c r="G77" s="126" t="s">
        <v>119</v>
      </c>
      <c r="H77" s="125">
        <v>18.5</v>
      </c>
      <c r="I77" s="127">
        <v>185000</v>
      </c>
      <c r="J77" s="128">
        <v>33784</v>
      </c>
      <c r="K77" s="129" t="s">
        <v>30</v>
      </c>
      <c r="L77" s="130"/>
    </row>
    <row r="78" spans="1:12" ht="18.600000000000001" customHeight="1">
      <c r="A78" s="283"/>
      <c r="B78" s="290"/>
      <c r="C78" s="293"/>
      <c r="D78" s="295"/>
      <c r="E78" s="89"/>
      <c r="F78" s="131">
        <v>3.1</v>
      </c>
      <c r="G78" s="74" t="s">
        <v>119</v>
      </c>
      <c r="H78" s="131">
        <v>3.1</v>
      </c>
      <c r="I78" s="132">
        <v>31000</v>
      </c>
      <c r="J78" s="133"/>
      <c r="K78" s="134" t="s">
        <v>31</v>
      </c>
      <c r="L78" s="78"/>
    </row>
    <row r="79" spans="1:12" ht="18.600000000000001" customHeight="1">
      <c r="A79" s="283"/>
      <c r="B79" s="290"/>
      <c r="C79" s="293"/>
      <c r="D79" s="295"/>
      <c r="E79" s="142"/>
      <c r="F79" s="131">
        <v>5</v>
      </c>
      <c r="G79" s="74" t="s">
        <v>119</v>
      </c>
      <c r="H79" s="131">
        <v>5</v>
      </c>
      <c r="I79" s="132">
        <v>50000</v>
      </c>
      <c r="J79" s="133"/>
      <c r="K79" s="134" t="s">
        <v>32</v>
      </c>
      <c r="L79" s="78"/>
    </row>
    <row r="80" spans="1:12" ht="18.600000000000001" customHeight="1">
      <c r="A80" s="283"/>
      <c r="B80" s="290"/>
      <c r="C80" s="260" t="s">
        <v>41</v>
      </c>
      <c r="D80" s="261"/>
      <c r="E80" s="79"/>
      <c r="F80" s="136">
        <f>SUM(F77:F79)</f>
        <v>26.6</v>
      </c>
      <c r="G80" s="81" t="s">
        <v>119</v>
      </c>
      <c r="H80" s="136">
        <f>SUM(H77:H79)</f>
        <v>26.6</v>
      </c>
      <c r="I80" s="82">
        <f>SUM(I77:I79)</f>
        <v>266000</v>
      </c>
      <c r="J80" s="83"/>
      <c r="K80" s="84"/>
      <c r="L80" s="85"/>
    </row>
    <row r="81" spans="1:12" ht="18.600000000000001" customHeight="1" thickBot="1">
      <c r="A81" s="283"/>
      <c r="B81" s="290"/>
      <c r="C81" s="137" t="s">
        <v>180</v>
      </c>
      <c r="D81" s="170" t="s">
        <v>181</v>
      </c>
      <c r="E81" s="138">
        <v>11.3</v>
      </c>
      <c r="F81" s="195">
        <v>10.029999999999999</v>
      </c>
      <c r="G81" s="172" t="s">
        <v>119</v>
      </c>
      <c r="H81" s="195">
        <v>10.029999999999999</v>
      </c>
      <c r="I81" s="173">
        <v>100306</v>
      </c>
      <c r="J81" s="174">
        <v>28824</v>
      </c>
      <c r="K81" s="175" t="s">
        <v>33</v>
      </c>
      <c r="L81" s="53" t="s">
        <v>76</v>
      </c>
    </row>
    <row r="82" spans="1:12" ht="18.600000000000001" customHeight="1" thickTop="1" thickBot="1">
      <c r="A82" s="283"/>
      <c r="B82" s="291"/>
      <c r="C82" s="9" t="s">
        <v>41</v>
      </c>
      <c r="D82" s="10">
        <f>COUNTA(D77:D81)</f>
        <v>2</v>
      </c>
      <c r="E82" s="11">
        <f>SUM(E77:E81)</f>
        <v>37.900000000000006</v>
      </c>
      <c r="F82" s="11">
        <f>SUM(F80:F81)</f>
        <v>36.630000000000003</v>
      </c>
      <c r="G82" s="12"/>
      <c r="H82" s="11">
        <f>SUM(H80:H81)</f>
        <v>36.630000000000003</v>
      </c>
      <c r="I82" s="13">
        <f>SUM(I80:I81)</f>
        <v>366306</v>
      </c>
      <c r="J82" s="14"/>
      <c r="K82" s="124"/>
      <c r="L82" s="15"/>
    </row>
    <row r="83" spans="1:12" ht="18.600000000000001" customHeight="1">
      <c r="A83" s="283"/>
      <c r="B83" s="296" t="s">
        <v>102</v>
      </c>
      <c r="C83" s="44" t="s">
        <v>182</v>
      </c>
      <c r="D83" s="197" t="s">
        <v>103</v>
      </c>
      <c r="E83" s="198">
        <v>22.1</v>
      </c>
      <c r="F83" s="199">
        <f>ROUND(I83/10000,2)</f>
        <v>4.0999999999999996</v>
      </c>
      <c r="G83" s="160" t="s">
        <v>119</v>
      </c>
      <c r="H83" s="199">
        <f>ROUND(I83/10000,2)</f>
        <v>4.0999999999999996</v>
      </c>
      <c r="I83" s="200">
        <v>40974</v>
      </c>
      <c r="J83" s="201"/>
      <c r="K83" s="22" t="s">
        <v>183</v>
      </c>
      <c r="L83" s="202" t="s">
        <v>104</v>
      </c>
    </row>
    <row r="84" spans="1:12" ht="18.600000000000001" customHeight="1" thickBot="1">
      <c r="A84" s="283"/>
      <c r="B84" s="297"/>
      <c r="C84" s="203"/>
      <c r="D84" s="204"/>
      <c r="E84" s="205"/>
      <c r="F84" s="206"/>
      <c r="G84" s="207"/>
      <c r="H84" s="206"/>
      <c r="I84" s="154"/>
      <c r="J84" s="50"/>
      <c r="K84" s="208"/>
      <c r="L84" s="209"/>
    </row>
    <row r="85" spans="1:12" ht="18.600000000000001" customHeight="1" thickTop="1" thickBot="1">
      <c r="A85" s="279"/>
      <c r="B85" s="298"/>
      <c r="C85" s="17" t="s">
        <v>41</v>
      </c>
      <c r="D85" s="210">
        <f>COUNTA(D83:D84)</f>
        <v>1</v>
      </c>
      <c r="E85" s="211">
        <f>E83</f>
        <v>22.1</v>
      </c>
      <c r="F85" s="211">
        <f>SUM(F83:F84)</f>
        <v>4.0999999999999996</v>
      </c>
      <c r="G85" s="212"/>
      <c r="H85" s="211">
        <f>SUM(H83:H84)</f>
        <v>4.0999999999999996</v>
      </c>
      <c r="I85" s="213">
        <f>SUM(I83:I84)</f>
        <v>40974</v>
      </c>
      <c r="J85" s="21"/>
      <c r="K85" s="214"/>
      <c r="L85" s="15"/>
    </row>
    <row r="86" spans="1:12" ht="18.600000000000001" customHeight="1" thickBot="1">
      <c r="A86" s="278" t="s">
        <v>34</v>
      </c>
      <c r="B86" s="262" t="s">
        <v>35</v>
      </c>
      <c r="C86" s="44" t="s">
        <v>12</v>
      </c>
      <c r="D86" s="197" t="s">
        <v>184</v>
      </c>
      <c r="E86" s="197"/>
      <c r="F86" s="199">
        <v>1.6</v>
      </c>
      <c r="G86" s="160" t="s">
        <v>119</v>
      </c>
      <c r="H86" s="199">
        <v>1.61</v>
      </c>
      <c r="I86" s="215">
        <v>16064.22</v>
      </c>
      <c r="J86" s="216"/>
      <c r="K86" s="22" t="s">
        <v>185</v>
      </c>
      <c r="L86" s="217"/>
    </row>
    <row r="87" spans="1:12" ht="18.600000000000001" customHeight="1" thickTop="1" thickBot="1">
      <c r="A87" s="279"/>
      <c r="B87" s="264"/>
      <c r="C87" s="17" t="s">
        <v>41</v>
      </c>
      <c r="D87" s="210">
        <f>COUNTA(D86:D86)</f>
        <v>1</v>
      </c>
      <c r="E87" s="211"/>
      <c r="F87" s="211">
        <f>SUM(F86:F86)</f>
        <v>1.6</v>
      </c>
      <c r="G87" s="212"/>
      <c r="H87" s="211">
        <f>SUM(H86:H86)</f>
        <v>1.61</v>
      </c>
      <c r="I87" s="213">
        <f>SUM(I86:I86)</f>
        <v>16064.22</v>
      </c>
      <c r="J87" s="21"/>
      <c r="K87" s="214"/>
      <c r="L87" s="15"/>
    </row>
    <row r="88" spans="1:12" ht="18.600000000000001" customHeight="1" thickBot="1">
      <c r="A88" s="280" t="s">
        <v>82</v>
      </c>
      <c r="B88" s="262" t="s">
        <v>82</v>
      </c>
      <c r="C88" s="44" t="s">
        <v>12</v>
      </c>
      <c r="D88" s="88" t="s">
        <v>83</v>
      </c>
      <c r="E88" s="89"/>
      <c r="F88" s="218">
        <v>0.27</v>
      </c>
      <c r="G88" s="23" t="s">
        <v>121</v>
      </c>
      <c r="H88" s="218">
        <v>0.27</v>
      </c>
      <c r="I88" s="219">
        <v>2733.66</v>
      </c>
      <c r="J88" s="220"/>
      <c r="K88" s="24" t="s">
        <v>163</v>
      </c>
      <c r="L88" s="91"/>
    </row>
    <row r="89" spans="1:12" ht="18.600000000000001" customHeight="1" thickTop="1" thickBot="1">
      <c r="A89" s="281"/>
      <c r="B89" s="282"/>
      <c r="C89" s="17" t="s">
        <v>41</v>
      </c>
      <c r="D89" s="210">
        <f>COUNTA(D88:D88)</f>
        <v>1</v>
      </c>
      <c r="E89" s="11"/>
      <c r="F89" s="11">
        <f>SUM(F88:F88)</f>
        <v>0.27</v>
      </c>
      <c r="G89" s="12"/>
      <c r="H89" s="11">
        <f>SUM(H88:H88)</f>
        <v>0.27</v>
      </c>
      <c r="I89" s="13">
        <f>SUM(I88:I88)</f>
        <v>2733.66</v>
      </c>
      <c r="J89" s="14"/>
      <c r="K89" s="124"/>
      <c r="L89" s="221"/>
    </row>
    <row r="90" spans="1:12" ht="18.600000000000001" customHeight="1" thickTop="1" thickBot="1">
      <c r="A90" s="222"/>
      <c r="B90" s="223"/>
      <c r="C90" s="9" t="s">
        <v>46</v>
      </c>
      <c r="D90" s="210">
        <f>COUNTA(D8:D45,D47:D58,D60:D75,D77:D81,D86:D86,D83:D84,D88:D88)-1</f>
        <v>49</v>
      </c>
      <c r="E90" s="211">
        <f>E46+E59+E76+E82+E87+E85+E89</f>
        <v>75.16</v>
      </c>
      <c r="F90" s="254">
        <f>F46+F59+F76+F82+F87+F85+F89</f>
        <v>78.34999999999998</v>
      </c>
      <c r="G90" s="212"/>
      <c r="H90" s="254">
        <f>H46+H59+H76+H82+H87+H85+H89</f>
        <v>78.442799999999991</v>
      </c>
      <c r="I90" s="255">
        <f>I46+I59+I76+I82+I87+I85+I89</f>
        <v>784570.41</v>
      </c>
      <c r="J90" s="21"/>
      <c r="K90" s="214"/>
      <c r="L90" s="15"/>
    </row>
    <row r="91" spans="1:12" ht="18.600000000000001" customHeight="1">
      <c r="A91" s="278" t="s">
        <v>105</v>
      </c>
      <c r="B91" s="285"/>
      <c r="C91" s="54"/>
      <c r="D91" s="25" t="s">
        <v>50</v>
      </c>
      <c r="E91" s="224"/>
      <c r="F91" s="121"/>
      <c r="G91" s="225"/>
      <c r="H91" s="121">
        <f t="shared" ref="H91:H103" si="4">ROUND(I91/10000,2)</f>
        <v>4.66</v>
      </c>
      <c r="I91" s="226">
        <v>46633</v>
      </c>
      <c r="J91" s="227"/>
      <c r="K91" s="26" t="s">
        <v>186</v>
      </c>
      <c r="L91" s="98" t="s">
        <v>78</v>
      </c>
    </row>
    <row r="92" spans="1:12" ht="18.600000000000001" customHeight="1">
      <c r="A92" s="283"/>
      <c r="B92" s="286"/>
      <c r="C92" s="54"/>
      <c r="D92" s="55" t="s">
        <v>61</v>
      </c>
      <c r="E92" s="56"/>
      <c r="F92" s="121"/>
      <c r="G92" s="58"/>
      <c r="H92" s="121">
        <f t="shared" si="4"/>
        <v>0.08</v>
      </c>
      <c r="I92" s="38">
        <v>810</v>
      </c>
      <c r="J92" s="27"/>
      <c r="K92" s="27" t="s">
        <v>187</v>
      </c>
      <c r="L92" s="98"/>
    </row>
    <row r="93" spans="1:12" ht="18.600000000000001" customHeight="1">
      <c r="A93" s="283"/>
      <c r="B93" s="286"/>
      <c r="C93" s="54"/>
      <c r="D93" s="55" t="s">
        <v>62</v>
      </c>
      <c r="E93" s="56"/>
      <c r="F93" s="121"/>
      <c r="G93" s="58"/>
      <c r="H93" s="121">
        <f t="shared" si="4"/>
        <v>7.0000000000000007E-2</v>
      </c>
      <c r="I93" s="38">
        <v>700</v>
      </c>
      <c r="J93" s="27"/>
      <c r="K93" s="27" t="s">
        <v>187</v>
      </c>
      <c r="L93" s="98"/>
    </row>
    <row r="94" spans="1:12">
      <c r="A94" s="283"/>
      <c r="B94" s="286"/>
      <c r="C94" s="54"/>
      <c r="D94" s="55" t="s">
        <v>63</v>
      </c>
      <c r="E94" s="56"/>
      <c r="F94" s="121"/>
      <c r="G94" s="58"/>
      <c r="H94" s="121">
        <f t="shared" si="4"/>
        <v>0.08</v>
      </c>
      <c r="I94" s="38">
        <v>750</v>
      </c>
      <c r="J94" s="27"/>
      <c r="K94" s="27" t="s">
        <v>187</v>
      </c>
      <c r="L94" s="98"/>
    </row>
    <row r="95" spans="1:12">
      <c r="A95" s="283"/>
      <c r="B95" s="286"/>
      <c r="C95" s="54"/>
      <c r="D95" s="55" t="s">
        <v>64</v>
      </c>
      <c r="E95" s="56"/>
      <c r="F95" s="121"/>
      <c r="G95" s="58"/>
      <c r="H95" s="121">
        <f t="shared" si="4"/>
        <v>0.13</v>
      </c>
      <c r="I95" s="38">
        <v>1300</v>
      </c>
      <c r="J95" s="27"/>
      <c r="K95" s="27" t="s">
        <v>188</v>
      </c>
      <c r="L95" s="98"/>
    </row>
    <row r="96" spans="1:12">
      <c r="A96" s="283"/>
      <c r="B96" s="286"/>
      <c r="C96" s="54"/>
      <c r="D96" s="55" t="s">
        <v>65</v>
      </c>
      <c r="E96" s="56"/>
      <c r="F96" s="121"/>
      <c r="G96" s="58"/>
      <c r="H96" s="121">
        <f t="shared" si="4"/>
        <v>0.5</v>
      </c>
      <c r="I96" s="38">
        <v>4953</v>
      </c>
      <c r="J96" s="27"/>
      <c r="K96" s="27" t="s">
        <v>189</v>
      </c>
      <c r="L96" s="98"/>
    </row>
    <row r="97" spans="1:12">
      <c r="A97" s="283"/>
      <c r="B97" s="286"/>
      <c r="C97" s="54"/>
      <c r="D97" s="55" t="s">
        <v>66</v>
      </c>
      <c r="E97" s="56"/>
      <c r="F97" s="121"/>
      <c r="G97" s="58"/>
      <c r="H97" s="121">
        <f t="shared" si="4"/>
        <v>0.24</v>
      </c>
      <c r="I97" s="38">
        <v>2446</v>
      </c>
      <c r="J97" s="27"/>
      <c r="K97" s="27" t="s">
        <v>189</v>
      </c>
      <c r="L97" s="98"/>
    </row>
    <row r="98" spans="1:12">
      <c r="A98" s="283"/>
      <c r="B98" s="286"/>
      <c r="C98" s="54"/>
      <c r="D98" s="55" t="s">
        <v>67</v>
      </c>
      <c r="E98" s="56"/>
      <c r="F98" s="121"/>
      <c r="G98" s="58"/>
      <c r="H98" s="121">
        <f t="shared" si="4"/>
        <v>0.12</v>
      </c>
      <c r="I98" s="38">
        <v>1165</v>
      </c>
      <c r="J98" s="27"/>
      <c r="K98" s="27" t="s">
        <v>190</v>
      </c>
      <c r="L98" s="98" t="s">
        <v>77</v>
      </c>
    </row>
    <row r="99" spans="1:12">
      <c r="A99" s="283"/>
      <c r="B99" s="286"/>
      <c r="C99" s="54"/>
      <c r="D99" s="55" t="s">
        <v>68</v>
      </c>
      <c r="E99" s="56"/>
      <c r="F99" s="121"/>
      <c r="G99" s="58"/>
      <c r="H99" s="121">
        <f t="shared" si="4"/>
        <v>0.13</v>
      </c>
      <c r="I99" s="38">
        <v>1319</v>
      </c>
      <c r="J99" s="27"/>
      <c r="K99" s="27" t="s">
        <v>190</v>
      </c>
      <c r="L99" s="98" t="s">
        <v>77</v>
      </c>
    </row>
    <row r="100" spans="1:12">
      <c r="A100" s="283"/>
      <c r="B100" s="286"/>
      <c r="C100" s="54"/>
      <c r="D100" s="55" t="s">
        <v>69</v>
      </c>
      <c r="E100" s="56"/>
      <c r="F100" s="121"/>
      <c r="G100" s="58"/>
      <c r="H100" s="121">
        <f t="shared" si="4"/>
        <v>0.5</v>
      </c>
      <c r="I100" s="38">
        <v>5000</v>
      </c>
      <c r="J100" s="27"/>
      <c r="K100" s="27" t="s">
        <v>191</v>
      </c>
      <c r="L100" s="228" t="s">
        <v>77</v>
      </c>
    </row>
    <row r="101" spans="1:12">
      <c r="A101" s="283"/>
      <c r="B101" s="286"/>
      <c r="C101" s="55"/>
      <c r="D101" s="55" t="s">
        <v>71</v>
      </c>
      <c r="E101" s="59"/>
      <c r="F101" s="121"/>
      <c r="G101" s="58"/>
      <c r="H101" s="121">
        <f t="shared" si="4"/>
        <v>1.38</v>
      </c>
      <c r="I101" s="38">
        <v>13800</v>
      </c>
      <c r="J101" s="8"/>
      <c r="K101" s="38" t="s">
        <v>192</v>
      </c>
      <c r="L101" s="28"/>
    </row>
    <row r="102" spans="1:12">
      <c r="A102" s="283"/>
      <c r="B102" s="286"/>
      <c r="C102" s="137"/>
      <c r="D102" s="55" t="s">
        <v>70</v>
      </c>
      <c r="E102" s="56"/>
      <c r="F102" s="121"/>
      <c r="G102" s="58"/>
      <c r="H102" s="121">
        <f t="shared" si="4"/>
        <v>0.17</v>
      </c>
      <c r="I102" s="38">
        <v>1694</v>
      </c>
      <c r="J102" s="27"/>
      <c r="K102" s="229"/>
      <c r="L102" s="228" t="s">
        <v>77</v>
      </c>
    </row>
    <row r="103" spans="1:12" ht="14.25" thickBot="1">
      <c r="A103" s="283"/>
      <c r="B103" s="286"/>
      <c r="C103" s="230"/>
      <c r="D103" s="231" t="s">
        <v>75</v>
      </c>
      <c r="E103" s="232"/>
      <c r="F103" s="233"/>
      <c r="G103" s="234"/>
      <c r="H103" s="233">
        <f t="shared" si="4"/>
        <v>0.11</v>
      </c>
      <c r="I103" s="235">
        <v>1077</v>
      </c>
      <c r="J103" s="236"/>
      <c r="K103" s="29" t="s">
        <v>193</v>
      </c>
      <c r="L103" s="237" t="s">
        <v>77</v>
      </c>
    </row>
    <row r="104" spans="1:12" ht="15" thickTop="1" thickBot="1">
      <c r="A104" s="284"/>
      <c r="B104" s="287"/>
      <c r="C104" s="30" t="s">
        <v>41</v>
      </c>
      <c r="D104" s="238">
        <f>COUNTA(D91:D103)</f>
        <v>13</v>
      </c>
      <c r="E104" s="239"/>
      <c r="F104" s="240"/>
      <c r="G104" s="241"/>
      <c r="H104" s="240">
        <f>SUM(H91:H103)</f>
        <v>8.17</v>
      </c>
      <c r="I104" s="242">
        <f>SUM(I91:I103)</f>
        <v>81647</v>
      </c>
      <c r="J104" s="31"/>
      <c r="K104" s="243"/>
      <c r="L104" s="244"/>
    </row>
    <row r="105" spans="1:12" ht="15" thickTop="1" thickBot="1">
      <c r="A105" s="245"/>
      <c r="B105" s="196"/>
      <c r="C105" s="32" t="s">
        <v>73</v>
      </c>
      <c r="D105" s="246">
        <f>COUNTA(D8:D45,D47:D58,D60:D75,D77:D81,D86:D86,D83:D84,D88:D88,D91:D103)-1</f>
        <v>62</v>
      </c>
      <c r="E105" s="247">
        <f>E90+E104</f>
        <v>75.16</v>
      </c>
      <c r="F105" s="256">
        <f>F90+F104</f>
        <v>78.34999999999998</v>
      </c>
      <c r="G105" s="248"/>
      <c r="H105" s="256">
        <f>H90+H104</f>
        <v>86.612799999999993</v>
      </c>
      <c r="I105" s="257">
        <f>I90+I104</f>
        <v>866217.41</v>
      </c>
      <c r="J105" s="33"/>
      <c r="K105" s="249"/>
      <c r="L105" s="250"/>
    </row>
    <row r="107" spans="1:12">
      <c r="C107" s="39" t="s">
        <v>111</v>
      </c>
    </row>
    <row r="112" spans="1:12">
      <c r="D112" s="1"/>
      <c r="E112" s="1"/>
      <c r="F112" s="3"/>
      <c r="G112" s="3"/>
      <c r="H112" s="3"/>
    </row>
    <row r="113" spans="4:11">
      <c r="D113" s="2"/>
      <c r="E113" s="1"/>
      <c r="F113" s="4"/>
      <c r="G113" s="5"/>
      <c r="H113" s="5"/>
    </row>
    <row r="114" spans="4:11" ht="18" customHeight="1">
      <c r="D114" s="2"/>
      <c r="E114" s="2"/>
      <c r="F114" s="4"/>
      <c r="G114" s="5"/>
      <c r="H114" s="5"/>
    </row>
    <row r="115" spans="4:11" ht="18" customHeight="1"/>
    <row r="116" spans="4:11" ht="18" customHeight="1">
      <c r="E116" s="40"/>
      <c r="F116" s="41"/>
      <c r="I116" s="39"/>
      <c r="J116" s="42"/>
      <c r="K116" s="39"/>
    </row>
    <row r="117" spans="4:11" ht="18" customHeight="1">
      <c r="E117" s="40"/>
      <c r="F117" s="41"/>
      <c r="I117" s="39"/>
      <c r="J117" s="42"/>
      <c r="K117" s="39"/>
    </row>
    <row r="118" spans="4:11" ht="18" customHeight="1">
      <c r="E118" s="40"/>
      <c r="F118" s="41"/>
      <c r="I118" s="39"/>
      <c r="J118" s="42"/>
      <c r="K118" s="39"/>
    </row>
    <row r="119" spans="4:11" ht="18" customHeight="1">
      <c r="E119" s="40"/>
      <c r="F119" s="41"/>
      <c r="I119" s="39"/>
      <c r="J119" s="42"/>
      <c r="K119" s="39"/>
    </row>
    <row r="120" spans="4:11" ht="18" customHeight="1">
      <c r="E120" s="40"/>
      <c r="F120" s="41"/>
      <c r="I120" s="39"/>
      <c r="J120" s="42"/>
      <c r="K120" s="39"/>
    </row>
    <row r="121" spans="4:11" ht="18" customHeight="1">
      <c r="E121" s="40"/>
      <c r="F121" s="41"/>
      <c r="I121" s="39"/>
      <c r="J121" s="42"/>
      <c r="K121" s="39"/>
    </row>
    <row r="122" spans="4:11" ht="18" customHeight="1">
      <c r="E122" s="40"/>
      <c r="F122" s="41"/>
      <c r="I122" s="39"/>
      <c r="J122" s="42"/>
      <c r="K122" s="39"/>
    </row>
    <row r="123" spans="4:11" ht="18" customHeight="1">
      <c r="E123" s="40"/>
      <c r="F123" s="41"/>
      <c r="I123" s="39"/>
      <c r="J123" s="42"/>
      <c r="K123" s="39"/>
    </row>
    <row r="124" spans="4:11" ht="18" customHeight="1">
      <c r="E124" s="40"/>
      <c r="F124" s="41"/>
      <c r="I124" s="39"/>
      <c r="J124" s="42"/>
      <c r="K124" s="39"/>
    </row>
    <row r="125" spans="4:11" ht="18" customHeight="1">
      <c r="E125" s="40"/>
      <c r="F125" s="41"/>
      <c r="I125" s="39"/>
      <c r="J125" s="42"/>
      <c r="K125" s="39"/>
    </row>
    <row r="126" spans="4:11" ht="18" customHeight="1">
      <c r="E126" s="40"/>
      <c r="F126" s="41"/>
      <c r="I126" s="39"/>
      <c r="J126" s="42"/>
      <c r="K126" s="39"/>
    </row>
    <row r="127" spans="4:11" ht="18" customHeight="1">
      <c r="E127" s="40"/>
      <c r="F127" s="41"/>
      <c r="I127" s="39"/>
      <c r="J127" s="42"/>
      <c r="K127" s="39"/>
    </row>
    <row r="128" spans="4:11" ht="18" customHeight="1">
      <c r="E128" s="40"/>
      <c r="F128" s="41"/>
      <c r="I128" s="39"/>
      <c r="J128" s="42"/>
      <c r="K128" s="39"/>
    </row>
    <row r="129" spans="5:11" ht="18" customHeight="1">
      <c r="E129" s="40"/>
      <c r="F129" s="41"/>
      <c r="I129" s="39"/>
      <c r="J129" s="42"/>
      <c r="K129" s="39"/>
    </row>
    <row r="130" spans="5:11" ht="18" customHeight="1">
      <c r="E130" s="40"/>
      <c r="F130" s="41"/>
      <c r="I130" s="39"/>
      <c r="J130" s="42"/>
      <c r="K130" s="39"/>
    </row>
    <row r="131" spans="5:11" ht="18" customHeight="1">
      <c r="E131" s="40"/>
      <c r="F131" s="41"/>
      <c r="I131" s="39"/>
      <c r="J131" s="42"/>
      <c r="K131" s="39"/>
    </row>
    <row r="132" spans="5:11" ht="18" customHeight="1">
      <c r="E132" s="40"/>
      <c r="F132" s="41"/>
      <c r="I132" s="39"/>
      <c r="J132" s="42"/>
      <c r="K132" s="39"/>
    </row>
    <row r="133" spans="5:11" ht="18" customHeight="1">
      <c r="E133" s="40"/>
      <c r="F133" s="41"/>
      <c r="I133" s="39"/>
      <c r="J133" s="42"/>
      <c r="K133" s="39"/>
    </row>
    <row r="134" spans="5:11" ht="18" customHeight="1">
      <c r="E134" s="40"/>
      <c r="F134" s="41"/>
      <c r="I134" s="39"/>
      <c r="J134" s="42"/>
      <c r="K134" s="39"/>
    </row>
    <row r="135" spans="5:11" ht="18" customHeight="1">
      <c r="E135" s="40"/>
      <c r="F135" s="41"/>
      <c r="I135" s="39"/>
      <c r="J135" s="42"/>
      <c r="K135" s="39"/>
    </row>
    <row r="136" spans="5:11" ht="18" customHeight="1">
      <c r="E136" s="40"/>
      <c r="F136" s="41"/>
      <c r="I136" s="39"/>
      <c r="J136" s="42"/>
      <c r="K136" s="39"/>
    </row>
    <row r="137" spans="5:11" ht="18" customHeight="1">
      <c r="E137" s="40"/>
      <c r="F137" s="41"/>
      <c r="I137" s="39"/>
      <c r="J137" s="42"/>
      <c r="K137" s="39"/>
    </row>
    <row r="138" spans="5:11" ht="18" customHeight="1">
      <c r="E138" s="40"/>
      <c r="F138" s="41"/>
      <c r="I138" s="39"/>
      <c r="J138" s="42"/>
      <c r="K138" s="39"/>
    </row>
    <row r="139" spans="5:11" ht="18" customHeight="1">
      <c r="E139" s="40"/>
      <c r="F139" s="41"/>
      <c r="I139" s="39"/>
      <c r="J139" s="42"/>
      <c r="K139" s="39"/>
    </row>
    <row r="140" spans="5:11" ht="18" customHeight="1">
      <c r="E140" s="40"/>
      <c r="F140" s="41"/>
      <c r="I140" s="39"/>
      <c r="J140" s="42"/>
      <c r="K140" s="39"/>
    </row>
    <row r="141" spans="5:11" ht="18" customHeight="1">
      <c r="E141" s="40"/>
      <c r="F141" s="41"/>
      <c r="I141" s="39"/>
      <c r="J141" s="42"/>
      <c r="K141" s="39"/>
    </row>
    <row r="142" spans="5:11" ht="18" customHeight="1">
      <c r="E142" s="40"/>
      <c r="F142" s="41"/>
      <c r="I142" s="39"/>
      <c r="J142" s="42"/>
      <c r="K142" s="39"/>
    </row>
    <row r="143" spans="5:11" ht="18" customHeight="1">
      <c r="E143" s="40"/>
      <c r="F143" s="41"/>
      <c r="I143" s="39"/>
      <c r="J143" s="42"/>
      <c r="K143" s="39"/>
    </row>
    <row r="144" spans="5:11" ht="18" customHeight="1">
      <c r="E144" s="40"/>
      <c r="F144" s="41"/>
      <c r="I144" s="39"/>
      <c r="J144" s="42"/>
      <c r="K144" s="39"/>
    </row>
    <row r="145" spans="5:11">
      <c r="E145" s="40"/>
      <c r="F145" s="41"/>
      <c r="I145" s="39"/>
      <c r="J145" s="42"/>
      <c r="K145" s="39"/>
    </row>
    <row r="146" spans="5:11">
      <c r="E146" s="40"/>
      <c r="F146" s="41"/>
      <c r="I146" s="39"/>
      <c r="J146" s="42"/>
      <c r="K146" s="39"/>
    </row>
    <row r="147" spans="5:11">
      <c r="E147" s="40"/>
      <c r="F147" s="41"/>
      <c r="I147" s="39"/>
      <c r="J147" s="42"/>
      <c r="K147" s="39"/>
    </row>
    <row r="148" spans="5:11">
      <c r="E148" s="40"/>
      <c r="F148" s="41"/>
      <c r="I148" s="39"/>
      <c r="J148" s="42"/>
      <c r="K148" s="39"/>
    </row>
    <row r="149" spans="5:11">
      <c r="E149" s="40"/>
      <c r="F149" s="41"/>
      <c r="I149" s="39"/>
      <c r="J149" s="42"/>
      <c r="K149" s="39"/>
    </row>
    <row r="150" spans="5:11">
      <c r="E150" s="40"/>
      <c r="F150" s="41"/>
      <c r="I150" s="39"/>
      <c r="J150" s="42"/>
      <c r="K150" s="39"/>
    </row>
    <row r="151" spans="5:11">
      <c r="E151" s="40"/>
      <c r="F151" s="41"/>
      <c r="I151" s="39"/>
      <c r="J151" s="42"/>
      <c r="K151" s="39"/>
    </row>
    <row r="152" spans="5:11">
      <c r="E152" s="40"/>
      <c r="F152" s="41"/>
      <c r="I152" s="39"/>
      <c r="J152" s="42"/>
      <c r="K152" s="39"/>
    </row>
    <row r="153" spans="5:11">
      <c r="E153" s="40"/>
      <c r="F153" s="41"/>
      <c r="I153" s="39"/>
      <c r="J153" s="42"/>
      <c r="K153" s="39"/>
    </row>
    <row r="154" spans="5:11">
      <c r="E154" s="40"/>
      <c r="F154" s="41"/>
      <c r="I154" s="39"/>
      <c r="J154" s="42"/>
      <c r="K154" s="39"/>
    </row>
    <row r="155" spans="5:11">
      <c r="E155" s="40"/>
      <c r="F155" s="41"/>
      <c r="I155" s="39"/>
      <c r="J155" s="42"/>
      <c r="K155" s="39"/>
    </row>
    <row r="156" spans="5:11">
      <c r="E156" s="40"/>
      <c r="F156" s="41"/>
      <c r="I156" s="39"/>
      <c r="J156" s="42"/>
      <c r="K156" s="39"/>
    </row>
    <row r="157" spans="5:11">
      <c r="E157" s="40"/>
      <c r="F157" s="41"/>
      <c r="I157" s="39"/>
      <c r="J157" s="42"/>
      <c r="K157" s="39"/>
    </row>
    <row r="158" spans="5:11">
      <c r="E158" s="40"/>
      <c r="F158" s="41"/>
      <c r="I158" s="39"/>
      <c r="J158" s="42"/>
      <c r="K158" s="39"/>
    </row>
    <row r="159" spans="5:11">
      <c r="E159" s="40"/>
      <c r="F159" s="41"/>
      <c r="I159" s="39"/>
      <c r="J159" s="42"/>
      <c r="K159" s="39"/>
    </row>
    <row r="160" spans="5:11">
      <c r="E160" s="40"/>
      <c r="F160" s="41"/>
      <c r="I160" s="39"/>
      <c r="J160" s="42"/>
      <c r="K160" s="39"/>
    </row>
    <row r="161" spans="5:11">
      <c r="E161" s="40"/>
      <c r="F161" s="41"/>
      <c r="I161" s="39"/>
      <c r="J161" s="42"/>
      <c r="K161" s="39"/>
    </row>
    <row r="162" spans="5:11">
      <c r="E162" s="40"/>
      <c r="F162" s="41"/>
      <c r="I162" s="39"/>
      <c r="J162" s="42"/>
      <c r="K162" s="39"/>
    </row>
    <row r="163" spans="5:11">
      <c r="E163" s="40"/>
      <c r="F163" s="41"/>
      <c r="I163" s="39"/>
      <c r="J163" s="42"/>
      <c r="K163" s="39"/>
    </row>
    <row r="164" spans="5:11">
      <c r="E164" s="40"/>
      <c r="F164" s="41"/>
      <c r="I164" s="39"/>
      <c r="J164" s="42"/>
      <c r="K164" s="39"/>
    </row>
    <row r="165" spans="5:11">
      <c r="E165" s="40"/>
      <c r="F165" s="41"/>
      <c r="I165" s="39"/>
      <c r="J165" s="42"/>
      <c r="K165" s="39"/>
    </row>
    <row r="166" spans="5:11">
      <c r="E166" s="40"/>
      <c r="F166" s="41"/>
      <c r="I166" s="39"/>
      <c r="J166" s="42"/>
      <c r="K166" s="39"/>
    </row>
    <row r="167" spans="5:11">
      <c r="E167" s="40"/>
      <c r="F167" s="41"/>
      <c r="I167" s="39"/>
      <c r="J167" s="42"/>
      <c r="K167" s="39"/>
    </row>
    <row r="168" spans="5:11">
      <c r="E168" s="40"/>
      <c r="F168" s="41"/>
      <c r="I168" s="39"/>
      <c r="J168" s="42"/>
      <c r="K168" s="39"/>
    </row>
    <row r="169" spans="5:11">
      <c r="E169" s="40"/>
      <c r="F169" s="41"/>
      <c r="I169" s="39"/>
      <c r="J169" s="42"/>
      <c r="K169" s="39"/>
    </row>
    <row r="170" spans="5:11">
      <c r="E170" s="40"/>
      <c r="F170" s="41"/>
      <c r="I170" s="39"/>
      <c r="J170" s="42"/>
      <c r="K170" s="39"/>
    </row>
    <row r="171" spans="5:11">
      <c r="E171" s="40"/>
      <c r="F171" s="41"/>
      <c r="I171" s="39"/>
      <c r="J171" s="42"/>
      <c r="K171" s="39"/>
    </row>
    <row r="172" spans="5:11">
      <c r="E172" s="40"/>
      <c r="F172" s="41"/>
      <c r="I172" s="39"/>
      <c r="J172" s="42"/>
      <c r="K172" s="39"/>
    </row>
    <row r="173" spans="5:11">
      <c r="E173" s="40"/>
      <c r="F173" s="41"/>
      <c r="I173" s="39"/>
      <c r="J173" s="42"/>
      <c r="K173" s="39"/>
    </row>
    <row r="174" spans="5:11">
      <c r="E174" s="40"/>
      <c r="F174" s="41"/>
      <c r="I174" s="39"/>
      <c r="J174" s="42"/>
      <c r="K174" s="39"/>
    </row>
    <row r="175" spans="5:11">
      <c r="E175" s="40"/>
      <c r="F175" s="41"/>
      <c r="I175" s="39"/>
      <c r="J175" s="42"/>
      <c r="K175" s="39"/>
    </row>
    <row r="176" spans="5:11">
      <c r="E176" s="40"/>
      <c r="F176" s="41"/>
      <c r="I176" s="39"/>
      <c r="J176" s="42"/>
      <c r="K176" s="39"/>
    </row>
    <row r="177" spans="5:11">
      <c r="E177" s="40"/>
      <c r="F177" s="41"/>
      <c r="I177" s="39"/>
      <c r="J177" s="42"/>
      <c r="K177" s="39"/>
    </row>
    <row r="178" spans="5:11">
      <c r="E178" s="40"/>
      <c r="F178" s="41"/>
      <c r="I178" s="39"/>
      <c r="J178" s="42"/>
      <c r="K178" s="39"/>
    </row>
    <row r="179" spans="5:11">
      <c r="E179" s="40"/>
      <c r="F179" s="41"/>
      <c r="I179" s="39"/>
      <c r="J179" s="42"/>
      <c r="K179" s="39"/>
    </row>
    <row r="180" spans="5:11">
      <c r="E180" s="40"/>
      <c r="F180" s="41"/>
      <c r="I180" s="39"/>
      <c r="J180" s="42"/>
      <c r="K180" s="39"/>
    </row>
    <row r="181" spans="5:11">
      <c r="E181" s="40"/>
      <c r="F181" s="41"/>
      <c r="I181" s="39"/>
      <c r="J181" s="42"/>
      <c r="K181" s="39"/>
    </row>
    <row r="182" spans="5:11">
      <c r="E182" s="40"/>
      <c r="F182" s="41"/>
      <c r="I182" s="39"/>
      <c r="J182" s="42"/>
      <c r="K182" s="39"/>
    </row>
    <row r="183" spans="5:11">
      <c r="E183" s="40"/>
      <c r="F183" s="41"/>
      <c r="I183" s="39"/>
      <c r="J183" s="42"/>
      <c r="K183" s="39"/>
    </row>
    <row r="184" spans="5:11">
      <c r="E184" s="40"/>
      <c r="F184" s="41"/>
      <c r="I184" s="39"/>
      <c r="J184" s="42"/>
      <c r="K184" s="39"/>
    </row>
    <row r="185" spans="5:11">
      <c r="E185" s="40"/>
      <c r="F185" s="41"/>
      <c r="I185" s="39"/>
      <c r="J185" s="42"/>
      <c r="K185" s="39"/>
    </row>
    <row r="186" spans="5:11">
      <c r="E186" s="40"/>
      <c r="F186" s="41"/>
      <c r="I186" s="39"/>
      <c r="J186" s="42"/>
      <c r="K186" s="39"/>
    </row>
    <row r="187" spans="5:11">
      <c r="E187" s="40"/>
      <c r="F187" s="41"/>
      <c r="I187" s="39"/>
      <c r="J187" s="42"/>
      <c r="K187" s="39"/>
    </row>
    <row r="188" spans="5:11">
      <c r="E188" s="40"/>
      <c r="F188" s="41"/>
      <c r="I188" s="39"/>
      <c r="J188" s="42"/>
      <c r="K188" s="39"/>
    </row>
    <row r="189" spans="5:11">
      <c r="E189" s="40"/>
      <c r="F189" s="41"/>
      <c r="I189" s="39"/>
      <c r="J189" s="42"/>
      <c r="K189" s="39"/>
    </row>
    <row r="190" spans="5:11">
      <c r="E190" s="40"/>
      <c r="F190" s="41"/>
      <c r="I190" s="39"/>
      <c r="J190" s="42"/>
      <c r="K190" s="39"/>
    </row>
    <row r="191" spans="5:11">
      <c r="E191" s="40"/>
      <c r="F191" s="41"/>
      <c r="I191" s="39"/>
      <c r="J191" s="42"/>
      <c r="K191" s="39"/>
    </row>
    <row r="192" spans="5:11">
      <c r="E192" s="40"/>
      <c r="F192" s="41"/>
      <c r="I192" s="39"/>
      <c r="J192" s="42"/>
      <c r="K192" s="39"/>
    </row>
  </sheetData>
  <mergeCells count="51">
    <mergeCell ref="C38:C39"/>
    <mergeCell ref="D38:D39"/>
    <mergeCell ref="A4:B7"/>
    <mergeCell ref="J6:J7"/>
    <mergeCell ref="F5:I6"/>
    <mergeCell ref="C6:C7"/>
    <mergeCell ref="L4:L7"/>
    <mergeCell ref="B47:B59"/>
    <mergeCell ref="C47:C49"/>
    <mergeCell ref="K4:K5"/>
    <mergeCell ref="F7:G7"/>
    <mergeCell ref="C20:D20"/>
    <mergeCell ref="D6:D7"/>
    <mergeCell ref="E5:E7"/>
    <mergeCell ref="C40:D40"/>
    <mergeCell ref="C50:D50"/>
    <mergeCell ref="A2:L2"/>
    <mergeCell ref="K3:L3"/>
    <mergeCell ref="C4:D5"/>
    <mergeCell ref="E4:I4"/>
    <mergeCell ref="J4:J5"/>
    <mergeCell ref="A8:A76"/>
    <mergeCell ref="B8:B46"/>
    <mergeCell ref="C75:D75"/>
    <mergeCell ref="D47:D49"/>
    <mergeCell ref="E47:E49"/>
    <mergeCell ref="C51:C52"/>
    <mergeCell ref="D51:D52"/>
    <mergeCell ref="C53:D53"/>
    <mergeCell ref="A77:A85"/>
    <mergeCell ref="B77:B82"/>
    <mergeCell ref="C77:C79"/>
    <mergeCell ref="D77:D79"/>
    <mergeCell ref="C80:D80"/>
    <mergeCell ref="B83:B85"/>
    <mergeCell ref="A86:A87"/>
    <mergeCell ref="B86:B87"/>
    <mergeCell ref="A88:A89"/>
    <mergeCell ref="B88:B89"/>
    <mergeCell ref="A91:A104"/>
    <mergeCell ref="B91:B104"/>
    <mergeCell ref="K6:K7"/>
    <mergeCell ref="C55:D55"/>
    <mergeCell ref="B60:B76"/>
    <mergeCell ref="C60:C65"/>
    <mergeCell ref="D60:D65"/>
    <mergeCell ref="A1:D1"/>
    <mergeCell ref="C66:D66"/>
    <mergeCell ref="C67:D67"/>
    <mergeCell ref="C70:C74"/>
    <mergeCell ref="D70:D74"/>
  </mergeCells>
  <phoneticPr fontId="2"/>
  <dataValidations count="1">
    <dataValidation imeMode="on" allowBlank="1" showInputMessage="1" showErrorMessage="1" sqref="A108:A115 A116:K65536 D106 B106:B115 E106:K115 C107:D115 L106:L65536 M1:IV1048576"/>
  </dataValidations>
  <printOptions horizontalCentered="1"/>
  <pageMargins left="0.70866141732283472" right="0.78740157480314965" top="0.82677165354330717" bottom="0.86614173228346458" header="0.51181102362204722" footer="0.51181102362204722"/>
  <pageSetup paperSize="8" fitToHeight="0" orientation="portrait" r:id="rId1"/>
  <headerFooter alignWithMargins="0"/>
  <rowBreaks count="1" manualBreakCount="1">
    <brk id="59" max="11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H24.4月現在</vt:lpstr>
      <vt:lpstr>H24.4月現在!Print_Area</vt:lpstr>
      <vt:lpstr>H24.4月現在!Print_Titles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2011-07-12T01:14:55Z</cp:lastPrinted>
  <dcterms:created xsi:type="dcterms:W3CDTF">2001-02-27T05:58:56Z</dcterms:created>
  <dcterms:modified xsi:type="dcterms:W3CDTF">2023-04-14T02:52:59Z</dcterms:modified>
</cp:coreProperties>
</file>