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3\"/>
    </mc:Choice>
  </mc:AlternateContent>
  <xr:revisionPtr revIDLastSave="0" documentId="8_{634DFF77-CB1C-4437-A17D-2B3B37F493EA}" xr6:coauthVersionLast="36" xr6:coauthVersionMax="36" xr10:uidLastSave="{00000000-0000-0000-0000-000000000000}"/>
  <bookViews>
    <workbookView xWindow="0" yWindow="0" windowWidth="14580" windowHeight="12300" tabRatio="882"/>
  </bookViews>
  <sheets>
    <sheet name="26-1" sheetId="22" r:id="rId1"/>
  </sheets>
  <definedNames>
    <definedName name="_xlnm.Print_Area" localSheetId="0">'26-1'!$A$1:$R$15</definedName>
  </definedNames>
  <calcPr calcId="191029"/>
</workbook>
</file>

<file path=xl/calcChain.xml><?xml version="1.0" encoding="utf-8"?>
<calcChain xmlns="http://schemas.openxmlformats.org/spreadsheetml/2006/main">
  <c r="D14" i="22" l="1"/>
  <c r="E14" i="22"/>
  <c r="F14" i="22"/>
  <c r="D13" i="22"/>
  <c r="E13" i="22"/>
  <c r="F13" i="22"/>
  <c r="E12" i="22"/>
  <c r="F12" i="22"/>
  <c r="D12" i="22"/>
  <c r="E39" i="22"/>
  <c r="D39" i="22"/>
  <c r="F39" i="22"/>
  <c r="E38" i="22"/>
  <c r="E9" i="22"/>
  <c r="D38" i="22"/>
  <c r="D9" i="22" s="1"/>
  <c r="F38" i="22"/>
  <c r="R37" i="22"/>
  <c r="O37" i="22"/>
  <c r="L37" i="22"/>
  <c r="I37" i="22"/>
  <c r="E37" i="22"/>
  <c r="D37" i="22"/>
  <c r="D8" i="22" s="1"/>
  <c r="F37" i="22"/>
  <c r="R36" i="22"/>
  <c r="O36" i="22"/>
  <c r="L36" i="22"/>
  <c r="I36" i="22"/>
  <c r="E36" i="22"/>
  <c r="E7" i="22" s="1"/>
  <c r="F7" i="22" s="1"/>
  <c r="D36" i="22"/>
  <c r="F36" i="22"/>
  <c r="R35" i="22"/>
  <c r="O35" i="22"/>
  <c r="L35" i="22"/>
  <c r="I35" i="22"/>
  <c r="E35" i="22"/>
  <c r="F35" i="22" s="1"/>
  <c r="D35" i="22"/>
  <c r="R34" i="22"/>
  <c r="O34" i="22"/>
  <c r="L34" i="22"/>
  <c r="I34" i="22"/>
  <c r="E34" i="22"/>
  <c r="D34" i="22"/>
  <c r="F34" i="22"/>
  <c r="R33" i="22"/>
  <c r="O33" i="22"/>
  <c r="L33" i="22"/>
  <c r="I33" i="22"/>
  <c r="E33" i="22"/>
  <c r="D33" i="22"/>
  <c r="D7" i="22" s="1"/>
  <c r="F33" i="22"/>
  <c r="R32" i="22"/>
  <c r="O32" i="22"/>
  <c r="L32" i="22"/>
  <c r="I32" i="22"/>
  <c r="E32" i="22"/>
  <c r="D32" i="22"/>
  <c r="D6" i="22" s="1"/>
  <c r="R31" i="22"/>
  <c r="O31" i="22"/>
  <c r="L31" i="22"/>
  <c r="I31" i="22"/>
  <c r="E31" i="22"/>
  <c r="F31" i="22" s="1"/>
  <c r="D31" i="22"/>
  <c r="R30" i="22"/>
  <c r="O30" i="22"/>
  <c r="L30" i="22"/>
  <c r="I30" i="22"/>
  <c r="E30" i="22"/>
  <c r="F30" i="22" s="1"/>
  <c r="D30" i="22"/>
  <c r="R29" i="22"/>
  <c r="O29" i="22"/>
  <c r="L29" i="22"/>
  <c r="I29" i="22"/>
  <c r="E29" i="22"/>
  <c r="D29" i="22"/>
  <c r="F29" i="22"/>
  <c r="R28" i="22"/>
  <c r="O28" i="22"/>
  <c r="L28" i="22"/>
  <c r="I28" i="22"/>
  <c r="E28" i="22"/>
  <c r="D28" i="22"/>
  <c r="F28" i="22"/>
  <c r="R27" i="22"/>
  <c r="O27" i="22"/>
  <c r="L27" i="22"/>
  <c r="I27" i="22"/>
  <c r="E27" i="22"/>
  <c r="E5" i="22" s="1"/>
  <c r="F5" i="22" s="1"/>
  <c r="D27" i="22"/>
  <c r="F27" i="22"/>
  <c r="R26" i="22"/>
  <c r="O26" i="22"/>
  <c r="L26" i="22"/>
  <c r="I26" i="22"/>
  <c r="E26" i="22"/>
  <c r="F26" i="22" s="1"/>
  <c r="D26" i="22"/>
  <c r="R25" i="22"/>
  <c r="O25" i="22"/>
  <c r="L25" i="22"/>
  <c r="I25" i="22"/>
  <c r="E25" i="22"/>
  <c r="D25" i="22"/>
  <c r="F25" i="22"/>
  <c r="R24" i="22"/>
  <c r="O24" i="22"/>
  <c r="L24" i="22"/>
  <c r="I24" i="22"/>
  <c r="E24" i="22"/>
  <c r="D24" i="22"/>
  <c r="F24" i="22"/>
  <c r="R23" i="22"/>
  <c r="O23" i="22"/>
  <c r="L23" i="22"/>
  <c r="I23" i="22"/>
  <c r="E23" i="22"/>
  <c r="D23" i="22"/>
  <c r="D4" i="22" s="1"/>
  <c r="F23" i="22"/>
  <c r="R22" i="22"/>
  <c r="O22" i="22"/>
  <c r="L22" i="22"/>
  <c r="I22" i="22"/>
  <c r="E22" i="22"/>
  <c r="F22" i="22" s="1"/>
  <c r="D22" i="22"/>
  <c r="R21" i="22"/>
  <c r="O21" i="22"/>
  <c r="L21" i="22"/>
  <c r="I21" i="22"/>
  <c r="E21" i="22"/>
  <c r="F21" i="22" s="1"/>
  <c r="D21" i="22"/>
  <c r="E10" i="22"/>
  <c r="Q8" i="22"/>
  <c r="P8" i="22"/>
  <c r="R8" i="22"/>
  <c r="N8" i="22"/>
  <c r="M8" i="22"/>
  <c r="O8" i="22"/>
  <c r="K8" i="22"/>
  <c r="J8" i="22"/>
  <c r="L8" i="22"/>
  <c r="H8" i="22"/>
  <c r="G8" i="22"/>
  <c r="I8" i="22"/>
  <c r="E8" i="22"/>
  <c r="Q7" i="22"/>
  <c r="R7" i="22" s="1"/>
  <c r="P7" i="22"/>
  <c r="N7" i="22"/>
  <c r="M7" i="22"/>
  <c r="O7" i="22"/>
  <c r="K7" i="22"/>
  <c r="L7" i="22" s="1"/>
  <c r="J7" i="22"/>
  <c r="H7" i="22"/>
  <c r="I7" i="22" s="1"/>
  <c r="G7" i="22"/>
  <c r="Q6" i="22"/>
  <c r="R6" i="22" s="1"/>
  <c r="P6" i="22"/>
  <c r="N6" i="22"/>
  <c r="M6" i="22"/>
  <c r="O6" i="22"/>
  <c r="K6" i="22"/>
  <c r="J6" i="22"/>
  <c r="L6" i="22"/>
  <c r="H6" i="22"/>
  <c r="G6" i="22"/>
  <c r="I6" i="22"/>
  <c r="Q5" i="22"/>
  <c r="P5" i="22"/>
  <c r="R5" i="22"/>
  <c r="N5" i="22"/>
  <c r="M5" i="22"/>
  <c r="O5" i="22"/>
  <c r="K5" i="22"/>
  <c r="J5" i="22"/>
  <c r="L5" i="22"/>
  <c r="H5" i="22"/>
  <c r="G5" i="22"/>
  <c r="I5" i="22"/>
  <c r="D5" i="22"/>
  <c r="Q4" i="22"/>
  <c r="P4" i="22"/>
  <c r="R4" i="22"/>
  <c r="N4" i="22"/>
  <c r="M4" i="22"/>
  <c r="O4" i="22"/>
  <c r="K4" i="22"/>
  <c r="L4" i="22" s="1"/>
  <c r="J4" i="22"/>
  <c r="H4" i="22"/>
  <c r="G4" i="22"/>
  <c r="I4" i="22"/>
  <c r="D10" i="22"/>
  <c r="F10" i="22"/>
  <c r="F9" i="22" l="1"/>
  <c r="F8" i="22"/>
  <c r="F32" i="22"/>
  <c r="E6" i="22"/>
  <c r="F6" i="22" s="1"/>
  <c r="E4" i="22"/>
  <c r="F4" i="22" s="1"/>
</calcChain>
</file>

<file path=xl/sharedStrings.xml><?xml version="1.0" encoding="utf-8"?>
<sst xmlns="http://schemas.openxmlformats.org/spreadsheetml/2006/main" count="87" uniqueCount="27">
  <si>
    <t>年次</t>
  </si>
  <si>
    <t>佐久市</t>
  </si>
  <si>
    <t>臼田町</t>
  </si>
  <si>
    <t>浅科村</t>
  </si>
  <si>
    <t>望月町</t>
  </si>
  <si>
    <t>総延長</t>
    <rPh sb="0" eb="1">
      <t>ソウ</t>
    </rPh>
    <rPh sb="1" eb="3">
      <t>エンチョウ</t>
    </rPh>
    <phoneticPr fontId="2"/>
  </si>
  <si>
    <t>舗装延長</t>
    <rPh sb="0" eb="2">
      <t>ホソウ</t>
    </rPh>
    <rPh sb="2" eb="4">
      <t>エンチョウ</t>
    </rPh>
    <phoneticPr fontId="2"/>
  </si>
  <si>
    <t>舗装率</t>
    <rPh sb="0" eb="2">
      <t>ホソウ</t>
    </rPh>
    <rPh sb="2" eb="3">
      <t>リツ</t>
    </rPh>
    <phoneticPr fontId="2"/>
  </si>
  <si>
    <t>実延長</t>
    <rPh sb="0" eb="1">
      <t>ジツ</t>
    </rPh>
    <rPh sb="1" eb="3">
      <t>エンチョウ</t>
    </rPh>
    <phoneticPr fontId="2"/>
  </si>
  <si>
    <t>国道</t>
    <rPh sb="0" eb="2">
      <t>コクドウ</t>
    </rPh>
    <phoneticPr fontId="2"/>
  </si>
  <si>
    <t>市道</t>
    <rPh sb="0" eb="2">
      <t>シドウ</t>
    </rPh>
    <phoneticPr fontId="2"/>
  </si>
  <si>
    <t>資料：監理課・佐久建設事務所</t>
    <rPh sb="0" eb="2">
      <t>シリョウ</t>
    </rPh>
    <rPh sb="3" eb="5">
      <t>カンリ</t>
    </rPh>
    <rPh sb="5" eb="6">
      <t>カ</t>
    </rPh>
    <rPh sb="7" eb="9">
      <t>サク</t>
    </rPh>
    <rPh sb="9" eb="11">
      <t>ケンセツ</t>
    </rPh>
    <rPh sb="11" eb="14">
      <t>ジムショ</t>
    </rPh>
    <phoneticPr fontId="2"/>
  </si>
  <si>
    <t>佐久市</t>
    <rPh sb="0" eb="3">
      <t>サクシ</t>
    </rPh>
    <phoneticPr fontId="2"/>
  </si>
  <si>
    <t>望月町</t>
    <rPh sb="0" eb="3">
      <t>モチヅキマチ</t>
    </rPh>
    <phoneticPr fontId="2"/>
  </si>
  <si>
    <t>平成13年度</t>
    <rPh sb="0" eb="2">
      <t>ヘイセイ</t>
    </rPh>
    <rPh sb="4" eb="6">
      <t>ネンド</t>
    </rPh>
    <phoneticPr fontId="2"/>
  </si>
  <si>
    <t>資料：監理課・佐久建設事務所</t>
    <rPh sb="0" eb="2">
      <t>シリョウ</t>
    </rPh>
    <rPh sb="3" eb="5">
      <t>カンリ</t>
    </rPh>
    <rPh sb="5" eb="6">
      <t>カ</t>
    </rPh>
    <rPh sb="7" eb="9">
      <t>サク</t>
    </rPh>
    <rPh sb="9" eb="11">
      <t>ケンセツ</t>
    </rPh>
    <rPh sb="11" eb="13">
      <t>ジム</t>
    </rPh>
    <rPh sb="13" eb="14">
      <t>ショ</t>
    </rPh>
    <phoneticPr fontId="2"/>
  </si>
  <si>
    <t>平成13年度</t>
  </si>
  <si>
    <t>各年4/1道路現況調査（単位：㎞，％）</t>
    <rPh sb="0" eb="1">
      <t>カク</t>
    </rPh>
    <rPh sb="1" eb="2">
      <t>トシ</t>
    </rPh>
    <rPh sb="5" eb="7">
      <t>ドウロ</t>
    </rPh>
    <rPh sb="7" eb="9">
      <t>ゲンキョウ</t>
    </rPh>
    <rPh sb="9" eb="11">
      <t>チョウサ</t>
    </rPh>
    <rPh sb="12" eb="14">
      <t>タンイ</t>
    </rPh>
    <phoneticPr fontId="2"/>
  </si>
  <si>
    <t>主要地方道</t>
    <rPh sb="0" eb="2">
      <t>シュヨウ</t>
    </rPh>
    <rPh sb="2" eb="4">
      <t>チホウ</t>
    </rPh>
    <rPh sb="4" eb="5">
      <t>ドウ</t>
    </rPh>
    <phoneticPr fontId="2"/>
  </si>
  <si>
    <t>89　旧市町村別道路状況</t>
    <rPh sb="3" eb="4">
      <t>キュウ</t>
    </rPh>
    <rPh sb="4" eb="7">
      <t>シチョウソン</t>
    </rPh>
    <rPh sb="7" eb="8">
      <t>ベツ</t>
    </rPh>
    <rPh sb="8" eb="10">
      <t>ドウロ</t>
    </rPh>
    <rPh sb="10" eb="12">
      <t>ジョウキョウ</t>
    </rPh>
    <phoneticPr fontId="2"/>
  </si>
  <si>
    <t>臼田町</t>
    <rPh sb="0" eb="3">
      <t>ウスダマチ</t>
    </rPh>
    <phoneticPr fontId="2"/>
  </si>
  <si>
    <t>各年度4月1日現在（単位：㎞，％）</t>
    <rPh sb="0" eb="1">
      <t>カク</t>
    </rPh>
    <rPh sb="1" eb="2">
      <t>トシ</t>
    </rPh>
    <rPh sb="2" eb="3">
      <t>ド</t>
    </rPh>
    <rPh sb="4" eb="5">
      <t>ツキ</t>
    </rPh>
    <rPh sb="6" eb="7">
      <t>ヒ</t>
    </rPh>
    <rPh sb="7" eb="9">
      <t>ゲンザイ</t>
    </rPh>
    <rPh sb="10" eb="12">
      <t>タンイ</t>
    </rPh>
    <phoneticPr fontId="2"/>
  </si>
  <si>
    <t>年度</t>
    <rPh sb="1" eb="2">
      <t>ド</t>
    </rPh>
    <phoneticPr fontId="2"/>
  </si>
  <si>
    <t>一般県道</t>
    <rPh sb="0" eb="2">
      <t>イッパン</t>
    </rPh>
    <rPh sb="2" eb="3">
      <t>ケン</t>
    </rPh>
    <rPh sb="3" eb="4">
      <t>ミチ</t>
    </rPh>
    <phoneticPr fontId="2"/>
  </si>
  <si>
    <t>26-1　道路状況</t>
    <rPh sb="5" eb="7">
      <t>ドウロ</t>
    </rPh>
    <rPh sb="7" eb="9">
      <t>ジョウキョウ</t>
    </rPh>
    <phoneticPr fontId="2"/>
  </si>
  <si>
    <t>資料：土木課・佐久建設事務所（道路現況調査）</t>
    <rPh sb="0" eb="2">
      <t>シリョウ</t>
    </rPh>
    <rPh sb="3" eb="6">
      <t>ドボクカ</t>
    </rPh>
    <rPh sb="7" eb="9">
      <t>サク</t>
    </rPh>
    <rPh sb="9" eb="11">
      <t>ケンセツ</t>
    </rPh>
    <rPh sb="11" eb="13">
      <t>ジム</t>
    </rPh>
    <rPh sb="13" eb="14">
      <t>ショ</t>
    </rPh>
    <rPh sb="15" eb="17">
      <t>ドウロ</t>
    </rPh>
    <rPh sb="17" eb="19">
      <t>ゲンキョウ</t>
    </rPh>
    <rPh sb="19" eb="21">
      <t>チョウサ</t>
    </rPh>
    <phoneticPr fontId="2"/>
  </si>
  <si>
    <t>浅科村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</si>
</sst>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%"/>
    <numFmt numFmtId="177" formatCode="0.0"/>
    <numFmt numFmtId="178" formatCode="#,##0.0;[Red]\-#,##0.0"/>
    <numFmt numFmtId="187" formatCode="0.0_ "/>
    <numFmt numFmtId="197" formatCode="0.0_);[Red]\(0.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0" xfId="0" applyNumberFormat="1" applyFont="1" applyAlignment="1">
      <alignment vertical="center"/>
    </xf>
    <xf numFmtId="197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97" fontId="4" fillId="0" borderId="3" xfId="0" applyNumberFormat="1" applyFont="1" applyBorder="1" applyAlignment="1">
      <alignment horizontal="center" vertical="center"/>
    </xf>
    <xf numFmtId="197" fontId="4" fillId="0" borderId="2" xfId="0" applyNumberFormat="1" applyFont="1" applyBorder="1" applyAlignment="1">
      <alignment horizontal="center" vertical="center"/>
    </xf>
    <xf numFmtId="178" fontId="4" fillId="0" borderId="4" xfId="2" applyNumberFormat="1" applyFont="1" applyBorder="1" applyAlignment="1">
      <alignment vertical="center"/>
    </xf>
    <xf numFmtId="178" fontId="4" fillId="0" borderId="5" xfId="2" applyNumberFormat="1" applyFont="1" applyBorder="1" applyAlignment="1">
      <alignment vertical="center"/>
    </xf>
    <xf numFmtId="187" fontId="4" fillId="0" borderId="5" xfId="1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197" fontId="4" fillId="0" borderId="5" xfId="1" applyNumberFormat="1" applyFont="1" applyBorder="1" applyAlignment="1">
      <alignment vertical="center"/>
    </xf>
    <xf numFmtId="197" fontId="4" fillId="0" borderId="5" xfId="0" applyNumberFormat="1" applyFont="1" applyBorder="1" applyAlignment="1">
      <alignment vertical="center"/>
    </xf>
    <xf numFmtId="178" fontId="4" fillId="0" borderId="6" xfId="2" applyNumberFormat="1" applyFont="1" applyBorder="1" applyAlignment="1">
      <alignment vertical="center"/>
    </xf>
    <xf numFmtId="178" fontId="4" fillId="0" borderId="0" xfId="2" applyNumberFormat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97" fontId="4" fillId="0" borderId="0" xfId="1" applyNumberFormat="1" applyFont="1" applyBorder="1" applyAlignment="1">
      <alignment vertical="center"/>
    </xf>
    <xf numFmtId="197" fontId="4" fillId="0" borderId="0" xfId="0" applyNumberFormat="1" applyFont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87" fontId="4" fillId="0" borderId="0" xfId="1" applyNumberFormat="1" applyFont="1" applyFill="1" applyBorder="1" applyAlignment="1">
      <alignment vertical="center"/>
    </xf>
    <xf numFmtId="197" fontId="4" fillId="0" borderId="0" xfId="1" applyNumberFormat="1" applyFont="1" applyFill="1" applyBorder="1" applyAlignment="1">
      <alignment vertical="center"/>
    </xf>
    <xf numFmtId="197" fontId="4" fillId="0" borderId="0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87" fontId="4" fillId="0" borderId="1" xfId="1" applyNumberFormat="1" applyFont="1" applyFill="1" applyBorder="1" applyAlignment="1">
      <alignment vertical="center"/>
    </xf>
    <xf numFmtId="197" fontId="4" fillId="0" borderId="1" xfId="1" applyNumberFormat="1" applyFont="1" applyFill="1" applyBorder="1" applyAlignment="1">
      <alignment vertical="center"/>
    </xf>
    <xf numFmtId="197" fontId="4" fillId="0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vertical="center"/>
    </xf>
    <xf numFmtId="177" fontId="4" fillId="0" borderId="8" xfId="0" applyNumberFormat="1" applyFont="1" applyBorder="1" applyAlignment="1">
      <alignment vertical="center"/>
    </xf>
    <xf numFmtId="9" fontId="4" fillId="0" borderId="9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7" fontId="4" fillId="0" borderId="10" xfId="1" applyNumberFormat="1" applyFont="1" applyBorder="1" applyAlignment="1">
      <alignment vertical="center"/>
    </xf>
    <xf numFmtId="197" fontId="4" fillId="0" borderId="10" xfId="1" applyNumberFormat="1" applyFont="1" applyBorder="1" applyAlignment="1">
      <alignment vertical="center"/>
    </xf>
    <xf numFmtId="197" fontId="4" fillId="0" borderId="10" xfId="0" applyNumberFormat="1" applyFont="1" applyBorder="1" applyAlignment="1">
      <alignment vertical="center"/>
    </xf>
    <xf numFmtId="178" fontId="4" fillId="0" borderId="10" xfId="2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177" fontId="4" fillId="0" borderId="13" xfId="0" applyNumberFormat="1" applyFont="1" applyBorder="1" applyAlignment="1">
      <alignment vertical="center"/>
    </xf>
    <xf numFmtId="177" fontId="4" fillId="0" borderId="14" xfId="0" applyNumberFormat="1" applyFont="1" applyBorder="1" applyAlignment="1">
      <alignment vertical="center"/>
    </xf>
    <xf numFmtId="9" fontId="4" fillId="0" borderId="15" xfId="1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87" fontId="4" fillId="0" borderId="15" xfId="1" applyNumberFormat="1" applyFont="1" applyBorder="1" applyAlignment="1">
      <alignment vertical="center"/>
    </xf>
    <xf numFmtId="197" fontId="4" fillId="0" borderId="15" xfId="1" applyNumberFormat="1" applyFont="1" applyBorder="1" applyAlignment="1">
      <alignment vertical="center"/>
    </xf>
    <xf numFmtId="197" fontId="4" fillId="0" borderId="15" xfId="0" applyNumberFormat="1" applyFont="1" applyBorder="1" applyAlignment="1">
      <alignment vertical="center"/>
    </xf>
    <xf numFmtId="178" fontId="4" fillId="0" borderId="15" xfId="2" applyNumberFormat="1" applyFont="1" applyBorder="1" applyAlignment="1">
      <alignment vertical="center"/>
    </xf>
    <xf numFmtId="177" fontId="4" fillId="0" borderId="15" xfId="0" applyNumberFormat="1" applyFont="1" applyBorder="1" applyAlignment="1">
      <alignment vertical="center"/>
    </xf>
    <xf numFmtId="187" fontId="4" fillId="0" borderId="16" xfId="1" applyNumberFormat="1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18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9" fontId="4" fillId="0" borderId="20" xfId="1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87" fontId="4" fillId="0" borderId="21" xfId="1" applyNumberFormat="1" applyFont="1" applyBorder="1" applyAlignment="1">
      <alignment vertical="center"/>
    </xf>
    <xf numFmtId="197" fontId="4" fillId="0" borderId="21" xfId="1" applyNumberFormat="1" applyFont="1" applyBorder="1" applyAlignment="1">
      <alignment vertical="center"/>
    </xf>
    <xf numFmtId="197" fontId="4" fillId="0" borderId="21" xfId="0" applyNumberFormat="1" applyFont="1" applyBorder="1" applyAlignment="1">
      <alignment vertical="center"/>
    </xf>
    <xf numFmtId="178" fontId="4" fillId="0" borderId="21" xfId="2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187" fontId="4" fillId="0" borderId="22" xfId="1" applyNumberFormat="1" applyFont="1" applyBorder="1" applyAlignment="1">
      <alignment vertical="center"/>
    </xf>
    <xf numFmtId="187" fontId="4" fillId="0" borderId="20" xfId="1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9" fontId="4" fillId="0" borderId="10" xfId="1" applyNumberFormat="1" applyFont="1" applyBorder="1" applyAlignment="1">
      <alignment vertical="center"/>
    </xf>
    <xf numFmtId="187" fontId="4" fillId="0" borderId="15" xfId="0" applyNumberFormat="1" applyFont="1" applyBorder="1" applyAlignment="1">
      <alignment vertical="center"/>
    </xf>
    <xf numFmtId="9" fontId="4" fillId="0" borderId="21" xfId="1" applyNumberFormat="1" applyFont="1" applyBorder="1" applyAlignment="1">
      <alignment vertical="center"/>
    </xf>
    <xf numFmtId="187" fontId="4" fillId="0" borderId="21" xfId="0" applyNumberFormat="1" applyFont="1" applyBorder="1" applyAlignment="1">
      <alignment vertical="center"/>
    </xf>
    <xf numFmtId="176" fontId="4" fillId="0" borderId="10" xfId="1" applyNumberFormat="1" applyFont="1" applyBorder="1" applyAlignment="1">
      <alignment vertical="center"/>
    </xf>
    <xf numFmtId="176" fontId="4" fillId="0" borderId="15" xfId="1" applyNumberFormat="1" applyFont="1" applyBorder="1" applyAlignment="1">
      <alignment vertical="center"/>
    </xf>
    <xf numFmtId="176" fontId="4" fillId="0" borderId="21" xfId="1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7" fontId="4" fillId="0" borderId="26" xfId="0" applyNumberFormat="1" applyFont="1" applyBorder="1" applyAlignment="1">
      <alignment vertical="center"/>
    </xf>
    <xf numFmtId="177" fontId="4" fillId="0" borderId="27" xfId="0" applyNumberFormat="1" applyFont="1" applyBorder="1" applyAlignment="1">
      <alignment vertical="center"/>
    </xf>
    <xf numFmtId="9" fontId="4" fillId="0" borderId="28" xfId="1" applyNumberFormat="1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197" fontId="4" fillId="0" borderId="28" xfId="1" applyNumberFormat="1" applyFont="1" applyBorder="1" applyAlignment="1">
      <alignment vertical="center"/>
    </xf>
    <xf numFmtId="187" fontId="4" fillId="0" borderId="28" xfId="1" applyNumberFormat="1" applyFont="1" applyBorder="1" applyAlignment="1">
      <alignment vertical="center"/>
    </xf>
    <xf numFmtId="197" fontId="4" fillId="0" borderId="28" xfId="0" applyNumberFormat="1" applyFont="1" applyBorder="1" applyAlignment="1">
      <alignment vertical="center"/>
    </xf>
    <xf numFmtId="177" fontId="4" fillId="0" borderId="28" xfId="0" applyNumberFormat="1" applyFont="1" applyBorder="1" applyAlignment="1">
      <alignment vertical="center"/>
    </xf>
    <xf numFmtId="187" fontId="4" fillId="0" borderId="29" xfId="1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9" fontId="4" fillId="0" borderId="0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178" fontId="4" fillId="0" borderId="0" xfId="2" applyNumberFormat="1" applyFont="1" applyFill="1" applyBorder="1" applyAlignment="1">
      <alignment vertical="center"/>
    </xf>
    <xf numFmtId="178" fontId="4" fillId="0" borderId="6" xfId="2" applyNumberFormat="1" applyFont="1" applyFill="1" applyBorder="1" applyAlignment="1">
      <alignment vertical="center"/>
    </xf>
    <xf numFmtId="187" fontId="4" fillId="0" borderId="30" xfId="1" applyNumberFormat="1" applyFont="1" applyBorder="1" applyAlignment="1">
      <alignment vertical="center"/>
    </xf>
    <xf numFmtId="187" fontId="4" fillId="0" borderId="31" xfId="1" applyNumberFormat="1" applyFont="1" applyBorder="1" applyAlignment="1">
      <alignment vertical="center"/>
    </xf>
    <xf numFmtId="187" fontId="4" fillId="0" borderId="31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78" fontId="4" fillId="0" borderId="42" xfId="2" applyNumberFormat="1" applyFont="1" applyFill="1" applyBorder="1" applyAlignment="1">
      <alignment vertical="center"/>
    </xf>
    <xf numFmtId="178" fontId="4" fillId="0" borderId="43" xfId="2" applyNumberFormat="1" applyFont="1" applyFill="1" applyBorder="1" applyAlignment="1">
      <alignment vertical="center"/>
    </xf>
    <xf numFmtId="187" fontId="4" fillId="0" borderId="43" xfId="1" applyNumberFormat="1" applyFont="1" applyFill="1" applyBorder="1" applyAlignment="1">
      <alignment vertical="center"/>
    </xf>
    <xf numFmtId="177" fontId="4" fillId="0" borderId="43" xfId="0" applyNumberFormat="1" applyFont="1" applyFill="1" applyBorder="1" applyAlignment="1">
      <alignment vertical="center"/>
    </xf>
    <xf numFmtId="197" fontId="4" fillId="0" borderId="43" xfId="1" applyNumberFormat="1" applyFont="1" applyFill="1" applyBorder="1" applyAlignment="1">
      <alignment vertical="center"/>
    </xf>
    <xf numFmtId="197" fontId="4" fillId="0" borderId="43" xfId="0" applyNumberFormat="1" applyFont="1" applyFill="1" applyBorder="1" applyAlignment="1">
      <alignment vertical="center"/>
    </xf>
    <xf numFmtId="187" fontId="4" fillId="0" borderId="44" xfId="1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9" fontId="4" fillId="0" borderId="37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view="pageBreakPreview" zoomScaleNormal="100" zoomScaleSheetLayoutView="100" workbookViewId="0"/>
  </sheetViews>
  <sheetFormatPr defaultRowHeight="14.25" x14ac:dyDescent="0.15"/>
  <cols>
    <col min="1" max="1" width="7.375" style="2" customWidth="1"/>
    <col min="2" max="2" width="5.5" style="2" hidden="1" customWidth="1"/>
    <col min="3" max="3" width="5.375" style="2" customWidth="1"/>
    <col min="4" max="5" width="12.75" style="2" customWidth="1"/>
    <col min="6" max="6" width="12.75" style="3" customWidth="1"/>
    <col min="7" max="9" width="11.875" style="2" customWidth="1"/>
    <col min="10" max="11" width="9.625" style="4" customWidth="1"/>
    <col min="12" max="12" width="9.625" style="2" customWidth="1"/>
    <col min="13" max="14" width="9.625" style="4" customWidth="1"/>
    <col min="15" max="18" width="9.625" style="2" customWidth="1"/>
    <col min="19" max="16384" width="9" style="2"/>
  </cols>
  <sheetData>
    <row r="1" spans="1:19" ht="30" customHeight="1" x14ac:dyDescent="0.15">
      <c r="A1" s="1" t="s">
        <v>24</v>
      </c>
      <c r="R1" s="97" t="s">
        <v>21</v>
      </c>
      <c r="S1" s="6"/>
    </row>
    <row r="2" spans="1:19" ht="30" customHeight="1" x14ac:dyDescent="0.15">
      <c r="A2" s="124" t="s">
        <v>22</v>
      </c>
      <c r="B2" s="125"/>
      <c r="C2" s="126"/>
      <c r="D2" s="123" t="s">
        <v>5</v>
      </c>
      <c r="E2" s="123" t="s">
        <v>6</v>
      </c>
      <c r="F2" s="130" t="s">
        <v>7</v>
      </c>
      <c r="G2" s="123" t="s">
        <v>9</v>
      </c>
      <c r="H2" s="123"/>
      <c r="I2" s="123"/>
      <c r="J2" s="127" t="s">
        <v>18</v>
      </c>
      <c r="K2" s="127"/>
      <c r="L2" s="128"/>
      <c r="M2" s="123" t="s">
        <v>23</v>
      </c>
      <c r="N2" s="123"/>
      <c r="O2" s="123"/>
      <c r="P2" s="123" t="s">
        <v>10</v>
      </c>
      <c r="Q2" s="123"/>
      <c r="R2" s="123"/>
      <c r="S2" s="7"/>
    </row>
    <row r="3" spans="1:19" ht="30" customHeight="1" x14ac:dyDescent="0.15">
      <c r="A3" s="129"/>
      <c r="B3" s="112"/>
      <c r="C3" s="113"/>
      <c r="D3" s="123"/>
      <c r="E3" s="123"/>
      <c r="F3" s="130"/>
      <c r="G3" s="8" t="s">
        <v>8</v>
      </c>
      <c r="H3" s="8" t="s">
        <v>6</v>
      </c>
      <c r="I3" s="8" t="s">
        <v>7</v>
      </c>
      <c r="J3" s="9" t="s">
        <v>8</v>
      </c>
      <c r="K3" s="10" t="s">
        <v>6</v>
      </c>
      <c r="L3" s="8" t="s">
        <v>7</v>
      </c>
      <c r="M3" s="10" t="s">
        <v>8</v>
      </c>
      <c r="N3" s="10" t="s">
        <v>6</v>
      </c>
      <c r="O3" s="8" t="s">
        <v>7</v>
      </c>
      <c r="P3" s="8" t="s">
        <v>8</v>
      </c>
      <c r="Q3" s="8" t="s">
        <v>6</v>
      </c>
      <c r="R3" s="8" t="s">
        <v>7</v>
      </c>
    </row>
    <row r="4" spans="1:19" ht="30" customHeight="1" x14ac:dyDescent="0.15">
      <c r="A4" s="124" t="s">
        <v>14</v>
      </c>
      <c r="B4" s="125"/>
      <c r="C4" s="126"/>
      <c r="D4" s="11">
        <f>SUM(D21:D24)</f>
        <v>2073.8000000000002</v>
      </c>
      <c r="E4" s="12">
        <f>SUM(E21:E24)</f>
        <v>1440.3000000000002</v>
      </c>
      <c r="F4" s="13">
        <f t="shared" ref="F4:F10" si="0">E4/D4*100</f>
        <v>69.452213328189799</v>
      </c>
      <c r="G4" s="14">
        <f>SUM(G21:G24)</f>
        <v>49</v>
      </c>
      <c r="H4" s="14">
        <f>SUM(H21:H24)</f>
        <v>49</v>
      </c>
      <c r="I4" s="13">
        <f>H4/G4*100</f>
        <v>100</v>
      </c>
      <c r="J4" s="15">
        <f>SUM(J21:J24)</f>
        <v>65.8</v>
      </c>
      <c r="K4" s="15">
        <f>SUM(K21:K24)</f>
        <v>65.8</v>
      </c>
      <c r="L4" s="13">
        <f>K4/J4*100</f>
        <v>100</v>
      </c>
      <c r="M4" s="16">
        <f>SUM(M21:M24)</f>
        <v>129.69999999999999</v>
      </c>
      <c r="N4" s="16">
        <f>SUM(N21:N24)</f>
        <v>129.6</v>
      </c>
      <c r="O4" s="13">
        <f>N4/M4*100</f>
        <v>99.922898997686971</v>
      </c>
      <c r="P4" s="14">
        <f>SUM(P21:P24)</f>
        <v>1829.3000000000002</v>
      </c>
      <c r="Q4" s="14">
        <f>SUM(Q21:Q24)</f>
        <v>1195.9000000000001</v>
      </c>
      <c r="R4" s="94">
        <f>Q4/P4*100</f>
        <v>65.374733504619257</v>
      </c>
    </row>
    <row r="5" spans="1:19" ht="30" customHeight="1" x14ac:dyDescent="0.15">
      <c r="A5" s="105">
        <v>14</v>
      </c>
      <c r="B5" s="106"/>
      <c r="C5" s="107"/>
      <c r="D5" s="17">
        <f>SUM(D25:D28)</f>
        <v>2080.5</v>
      </c>
      <c r="E5" s="18">
        <f>SUM(E25:E28)</f>
        <v>1464.8000000000002</v>
      </c>
      <c r="F5" s="19">
        <f t="shared" si="0"/>
        <v>70.406152367219434</v>
      </c>
      <c r="G5" s="20">
        <f>SUM(G25:G28)</f>
        <v>49</v>
      </c>
      <c r="H5" s="20">
        <f>SUM(H25:H28)</f>
        <v>49</v>
      </c>
      <c r="I5" s="19">
        <f>H5/G5*100</f>
        <v>100</v>
      </c>
      <c r="J5" s="21">
        <f>SUM(J25:J28)</f>
        <v>64.400000000000006</v>
      </c>
      <c r="K5" s="21">
        <f>SUM(K25:K28)</f>
        <v>64.400000000000006</v>
      </c>
      <c r="L5" s="19">
        <f>K5/J5*100</f>
        <v>100</v>
      </c>
      <c r="M5" s="22">
        <f>SUM(M25:M28)</f>
        <v>131.1</v>
      </c>
      <c r="N5" s="22">
        <f>SUM(N25:N28)</f>
        <v>131.1</v>
      </c>
      <c r="O5" s="19">
        <f>N5/M5*100</f>
        <v>100</v>
      </c>
      <c r="P5" s="20">
        <f>SUM(P25:P28)</f>
        <v>1836</v>
      </c>
      <c r="Q5" s="20">
        <f>SUM(Q25:Q28)</f>
        <v>1220.3000000000002</v>
      </c>
      <c r="R5" s="95">
        <f>Q5/P5*100</f>
        <v>66.465141612200441</v>
      </c>
    </row>
    <row r="6" spans="1:19" ht="30" customHeight="1" x14ac:dyDescent="0.15">
      <c r="A6" s="105">
        <v>15</v>
      </c>
      <c r="B6" s="106"/>
      <c r="C6" s="107"/>
      <c r="D6" s="17">
        <f>SUM(D29:D32)</f>
        <v>2081.5699999999997</v>
      </c>
      <c r="E6" s="18">
        <f>SUM(E29:E32)</f>
        <v>1477.77</v>
      </c>
      <c r="F6" s="19">
        <f t="shared" si="0"/>
        <v>70.993048516264182</v>
      </c>
      <c r="G6" s="20">
        <f>SUM(G29:G32)</f>
        <v>46.269999999999996</v>
      </c>
      <c r="H6" s="20">
        <f>SUM(H29:H32)</f>
        <v>46.269999999999996</v>
      </c>
      <c r="I6" s="19">
        <f>H6/G6*100</f>
        <v>100</v>
      </c>
      <c r="J6" s="21">
        <f>SUM(J29:J32)</f>
        <v>65.900000000000006</v>
      </c>
      <c r="K6" s="21">
        <f>SUM(K29:K32)</f>
        <v>65.900000000000006</v>
      </c>
      <c r="L6" s="19">
        <f>K6/J6*100</f>
        <v>100</v>
      </c>
      <c r="M6" s="22">
        <f>SUM(M29:M32)</f>
        <v>128.6</v>
      </c>
      <c r="N6" s="22">
        <f>SUM(N29:N32)</f>
        <v>128.6</v>
      </c>
      <c r="O6" s="19">
        <f>N6/M6*100</f>
        <v>100</v>
      </c>
      <c r="P6" s="20">
        <f>SUM(P29:P32)</f>
        <v>1840.8000000000002</v>
      </c>
      <c r="Q6" s="20">
        <f>SUM(Q29:Q32)</f>
        <v>1237</v>
      </c>
      <c r="R6" s="95">
        <f>Q6/P6*100</f>
        <v>67.199043893959143</v>
      </c>
    </row>
    <row r="7" spans="1:19" ht="30" customHeight="1" x14ac:dyDescent="0.15">
      <c r="A7" s="105">
        <v>16</v>
      </c>
      <c r="B7" s="106"/>
      <c r="C7" s="107"/>
      <c r="D7" s="17">
        <f>SUM(D33:D36)</f>
        <v>2100.1</v>
      </c>
      <c r="E7" s="18">
        <f>SUM(E33:E36)</f>
        <v>1515.8000000000002</v>
      </c>
      <c r="F7" s="19">
        <f t="shared" si="0"/>
        <v>72.177515356411618</v>
      </c>
      <c r="G7" s="20">
        <f>SUM(G33:G36)</f>
        <v>47.199999999999996</v>
      </c>
      <c r="H7" s="20">
        <f>SUM(H33:H36)</f>
        <v>47.199999999999996</v>
      </c>
      <c r="I7" s="19">
        <f>H7/G7*100</f>
        <v>100</v>
      </c>
      <c r="J7" s="21">
        <f>SUM(J33:J36)</f>
        <v>65.900000000000006</v>
      </c>
      <c r="K7" s="21">
        <f>SUM(K33:K36)</f>
        <v>65.900000000000006</v>
      </c>
      <c r="L7" s="19">
        <f>K7/J7*100</f>
        <v>100</v>
      </c>
      <c r="M7" s="22">
        <f>SUM(M33:M36)</f>
        <v>128.69999999999999</v>
      </c>
      <c r="N7" s="22">
        <f>SUM(N33:N36)</f>
        <v>128.69999999999999</v>
      </c>
      <c r="O7" s="19">
        <f>N7/M7*100</f>
        <v>100</v>
      </c>
      <c r="P7" s="20">
        <f>SUM(P33:P36)</f>
        <v>1858.3000000000002</v>
      </c>
      <c r="Q7" s="20">
        <f>SUM(Q33:Q36)</f>
        <v>1274</v>
      </c>
      <c r="R7" s="95">
        <f>Q7/P7*100</f>
        <v>68.557283538718167</v>
      </c>
    </row>
    <row r="8" spans="1:19" ht="30" customHeight="1" x14ac:dyDescent="0.15">
      <c r="A8" s="105">
        <v>17</v>
      </c>
      <c r="B8" s="106"/>
      <c r="C8" s="107"/>
      <c r="D8" s="17">
        <f t="shared" ref="D8:E10" si="1">D37</f>
        <v>2105.6999999999998</v>
      </c>
      <c r="E8" s="18">
        <f t="shared" si="1"/>
        <v>1526.7</v>
      </c>
      <c r="F8" s="19">
        <f t="shared" si="0"/>
        <v>72.503205584841155</v>
      </c>
      <c r="G8" s="20">
        <f>SUM(G37:G37)</f>
        <v>47.3</v>
      </c>
      <c r="H8" s="20">
        <f>SUM(H37:H37)</f>
        <v>47.3</v>
      </c>
      <c r="I8" s="19">
        <f>H8/G8*100</f>
        <v>100</v>
      </c>
      <c r="J8" s="21">
        <f>J37</f>
        <v>65.2</v>
      </c>
      <c r="K8" s="21">
        <f>K37</f>
        <v>65.2</v>
      </c>
      <c r="L8" s="19">
        <f>K8/J8*100</f>
        <v>100</v>
      </c>
      <c r="M8" s="22">
        <f>SUM(M37:M37)</f>
        <v>128.69999999999999</v>
      </c>
      <c r="N8" s="22">
        <f>SUM(N37:N37)</f>
        <v>128.69999999999999</v>
      </c>
      <c r="O8" s="19">
        <f>N8/M8*100</f>
        <v>100</v>
      </c>
      <c r="P8" s="20">
        <f>SUM(P37:P37)</f>
        <v>1864.5</v>
      </c>
      <c r="Q8" s="20">
        <f>SUM(Q37:Q37)</f>
        <v>1285.5</v>
      </c>
      <c r="R8" s="95">
        <f>Q8/P8*100</f>
        <v>68.946098149637976</v>
      </c>
    </row>
    <row r="9" spans="1:19" ht="30" customHeight="1" x14ac:dyDescent="0.15">
      <c r="A9" s="105">
        <v>18</v>
      </c>
      <c r="B9" s="106"/>
      <c r="C9" s="107"/>
      <c r="D9" s="17">
        <f t="shared" si="1"/>
        <v>2111.6999999999998</v>
      </c>
      <c r="E9" s="18">
        <f t="shared" si="1"/>
        <v>1546.6999999999998</v>
      </c>
      <c r="F9" s="19">
        <f t="shared" si="0"/>
        <v>73.244305535824211</v>
      </c>
      <c r="G9" s="23">
        <v>49.3</v>
      </c>
      <c r="H9" s="23">
        <v>49.3</v>
      </c>
      <c r="I9" s="24">
        <v>100</v>
      </c>
      <c r="J9" s="25">
        <v>66.900000000000006</v>
      </c>
      <c r="K9" s="25">
        <v>66.900000000000006</v>
      </c>
      <c r="L9" s="24">
        <v>100</v>
      </c>
      <c r="M9" s="26">
        <v>128.69999999999999</v>
      </c>
      <c r="N9" s="26">
        <v>128.69999999999999</v>
      </c>
      <c r="O9" s="24">
        <v>100</v>
      </c>
      <c r="P9" s="23">
        <v>1866.8</v>
      </c>
      <c r="Q9" s="23">
        <v>1301.8</v>
      </c>
      <c r="R9" s="96">
        <v>69.7</v>
      </c>
      <c r="S9" s="7"/>
    </row>
    <row r="10" spans="1:19" ht="30" customHeight="1" x14ac:dyDescent="0.15">
      <c r="A10" s="105">
        <v>19</v>
      </c>
      <c r="B10" s="106"/>
      <c r="C10" s="107"/>
      <c r="D10" s="17">
        <f t="shared" si="1"/>
        <v>2112.5</v>
      </c>
      <c r="E10" s="18">
        <f t="shared" si="1"/>
        <v>1550.6</v>
      </c>
      <c r="F10" s="19">
        <f t="shared" si="0"/>
        <v>73.40118343195266</v>
      </c>
      <c r="G10" s="23">
        <v>46.3</v>
      </c>
      <c r="H10" s="23">
        <v>46.3</v>
      </c>
      <c r="I10" s="24">
        <v>100</v>
      </c>
      <c r="J10" s="25">
        <v>67.3</v>
      </c>
      <c r="K10" s="25">
        <v>67.3</v>
      </c>
      <c r="L10" s="24">
        <v>100</v>
      </c>
      <c r="M10" s="26">
        <v>129.4</v>
      </c>
      <c r="N10" s="26">
        <v>129.4</v>
      </c>
      <c r="O10" s="24">
        <v>100</v>
      </c>
      <c r="P10" s="23">
        <v>1869.5</v>
      </c>
      <c r="Q10" s="23">
        <v>1307.5999999999999</v>
      </c>
      <c r="R10" s="96">
        <v>69.900000000000006</v>
      </c>
    </row>
    <row r="11" spans="1:19" s="91" customFormat="1" ht="30" customHeight="1" x14ac:dyDescent="0.15">
      <c r="A11" s="114">
        <v>20</v>
      </c>
      <c r="B11" s="115"/>
      <c r="C11" s="116"/>
      <c r="D11" s="93">
        <v>2114.1</v>
      </c>
      <c r="E11" s="92">
        <v>1561.3</v>
      </c>
      <c r="F11" s="24">
        <v>73.85175724894755</v>
      </c>
      <c r="G11" s="23">
        <v>46.3</v>
      </c>
      <c r="H11" s="23">
        <v>46.3</v>
      </c>
      <c r="I11" s="24">
        <v>100</v>
      </c>
      <c r="J11" s="25">
        <v>67.3</v>
      </c>
      <c r="K11" s="25">
        <v>67.3</v>
      </c>
      <c r="L11" s="24">
        <v>100</v>
      </c>
      <c r="M11" s="26">
        <v>129.5</v>
      </c>
      <c r="N11" s="26">
        <v>129.5</v>
      </c>
      <c r="O11" s="24">
        <v>100</v>
      </c>
      <c r="P11" s="23">
        <v>1871</v>
      </c>
      <c r="Q11" s="23">
        <v>1318.2</v>
      </c>
      <c r="R11" s="96">
        <v>70.400000000000006</v>
      </c>
    </row>
    <row r="12" spans="1:19" s="91" customFormat="1" ht="30" customHeight="1" x14ac:dyDescent="0.15">
      <c r="A12" s="114">
        <v>21</v>
      </c>
      <c r="B12" s="115"/>
      <c r="C12" s="116"/>
      <c r="D12" s="93">
        <f t="shared" ref="D12:E14" si="2">G12+J12+M12+P12</f>
        <v>2123.9479999999999</v>
      </c>
      <c r="E12" s="92">
        <f t="shared" si="2"/>
        <v>1582.9</v>
      </c>
      <c r="F12" s="24">
        <f>ROUND(E12/D12*100,1)</f>
        <v>74.5</v>
      </c>
      <c r="G12" s="23">
        <v>46.3</v>
      </c>
      <c r="H12" s="23">
        <v>46.3</v>
      </c>
      <c r="I12" s="24">
        <v>100</v>
      </c>
      <c r="J12" s="25">
        <v>68.7</v>
      </c>
      <c r="K12" s="25">
        <v>68.7</v>
      </c>
      <c r="L12" s="24">
        <v>100</v>
      </c>
      <c r="M12" s="26">
        <v>128.19999999999999</v>
      </c>
      <c r="N12" s="26">
        <v>128.19999999999999</v>
      </c>
      <c r="O12" s="24">
        <v>100</v>
      </c>
      <c r="P12" s="23">
        <v>1880.748</v>
      </c>
      <c r="Q12" s="23">
        <v>1339.7</v>
      </c>
      <c r="R12" s="96">
        <v>71.2</v>
      </c>
    </row>
    <row r="13" spans="1:19" s="91" customFormat="1" ht="30" customHeight="1" x14ac:dyDescent="0.15">
      <c r="A13" s="114">
        <v>22</v>
      </c>
      <c r="B13" s="115"/>
      <c r="C13" s="115"/>
      <c r="D13" s="93">
        <f t="shared" si="2"/>
        <v>2123.748</v>
      </c>
      <c r="E13" s="92">
        <f t="shared" si="2"/>
        <v>1582.7</v>
      </c>
      <c r="F13" s="24">
        <f>ROUND(E13/D13*100,1)</f>
        <v>74.5</v>
      </c>
      <c r="G13" s="23">
        <v>46.2</v>
      </c>
      <c r="H13" s="23">
        <v>46.2</v>
      </c>
      <c r="I13" s="24">
        <v>100</v>
      </c>
      <c r="J13" s="25">
        <v>68.400000000000006</v>
      </c>
      <c r="K13" s="25">
        <v>68.400000000000006</v>
      </c>
      <c r="L13" s="24">
        <v>100</v>
      </c>
      <c r="M13" s="26">
        <v>128.4</v>
      </c>
      <c r="N13" s="26">
        <v>128.4</v>
      </c>
      <c r="O13" s="24">
        <v>100</v>
      </c>
      <c r="P13" s="23">
        <v>1880.748</v>
      </c>
      <c r="Q13" s="23">
        <v>1339.7</v>
      </c>
      <c r="R13" s="96">
        <v>71.2</v>
      </c>
    </row>
    <row r="14" spans="1:19" s="91" customFormat="1" ht="30" customHeight="1" x14ac:dyDescent="0.15">
      <c r="A14" s="117">
        <v>23</v>
      </c>
      <c r="B14" s="118"/>
      <c r="C14" s="119"/>
      <c r="D14" s="98">
        <f t="shared" si="2"/>
        <v>2124.0480000000002</v>
      </c>
      <c r="E14" s="99">
        <f t="shared" si="2"/>
        <v>1582</v>
      </c>
      <c r="F14" s="100">
        <f>ROUND(E14/D14*100,1)</f>
        <v>74.5</v>
      </c>
      <c r="G14" s="101">
        <v>46.2</v>
      </c>
      <c r="H14" s="101">
        <v>46.2</v>
      </c>
      <c r="I14" s="100">
        <v>100</v>
      </c>
      <c r="J14" s="102">
        <v>68.7</v>
      </c>
      <c r="K14" s="102">
        <v>68.7</v>
      </c>
      <c r="L14" s="100">
        <v>100</v>
      </c>
      <c r="M14" s="103">
        <v>128.4</v>
      </c>
      <c r="N14" s="103">
        <v>128.4</v>
      </c>
      <c r="O14" s="100">
        <v>100</v>
      </c>
      <c r="P14" s="101">
        <v>1880.748</v>
      </c>
      <c r="Q14" s="101">
        <v>1338.7</v>
      </c>
      <c r="R14" s="104">
        <v>71.2</v>
      </c>
    </row>
    <row r="15" spans="1:19" ht="30" customHeight="1" x14ac:dyDescent="0.15">
      <c r="A15" s="31" t="s">
        <v>25</v>
      </c>
    </row>
    <row r="17" spans="1:19" hidden="1" x14ac:dyDescent="0.15"/>
    <row r="18" spans="1:19" ht="15" hidden="1" thickBot="1" x14ac:dyDescent="0.2">
      <c r="A18" s="1" t="s">
        <v>19</v>
      </c>
      <c r="R18" s="5" t="s">
        <v>17</v>
      </c>
      <c r="S18" s="6"/>
    </row>
    <row r="19" spans="1:19" ht="15" hidden="1" customHeight="1" x14ac:dyDescent="0.15">
      <c r="A19" s="108" t="s">
        <v>0</v>
      </c>
      <c r="B19" s="109"/>
      <c r="C19" s="110"/>
      <c r="D19" s="133" t="s">
        <v>5</v>
      </c>
      <c r="E19" s="131" t="s">
        <v>6</v>
      </c>
      <c r="F19" s="136" t="s">
        <v>7</v>
      </c>
      <c r="G19" s="131" t="s">
        <v>9</v>
      </c>
      <c r="H19" s="131"/>
      <c r="I19" s="131"/>
      <c r="J19" s="133" t="s">
        <v>18</v>
      </c>
      <c r="K19" s="134"/>
      <c r="L19" s="135"/>
      <c r="M19" s="131" t="s">
        <v>23</v>
      </c>
      <c r="N19" s="131"/>
      <c r="O19" s="131"/>
      <c r="P19" s="131" t="s">
        <v>10</v>
      </c>
      <c r="Q19" s="131"/>
      <c r="R19" s="132"/>
      <c r="S19" s="7"/>
    </row>
    <row r="20" spans="1:19" ht="15" hidden="1" customHeight="1" x14ac:dyDescent="0.15">
      <c r="A20" s="111"/>
      <c r="B20" s="112"/>
      <c r="C20" s="113"/>
      <c r="D20" s="137"/>
      <c r="E20" s="123"/>
      <c r="F20" s="130"/>
      <c r="G20" s="8" t="s">
        <v>8</v>
      </c>
      <c r="H20" s="8" t="s">
        <v>6</v>
      </c>
      <c r="I20" s="8" t="s">
        <v>7</v>
      </c>
      <c r="J20" s="10" t="s">
        <v>8</v>
      </c>
      <c r="K20" s="10" t="s">
        <v>6</v>
      </c>
      <c r="L20" s="8" t="s">
        <v>7</v>
      </c>
      <c r="M20" s="10" t="s">
        <v>8</v>
      </c>
      <c r="N20" s="10" t="s">
        <v>6</v>
      </c>
      <c r="O20" s="8" t="s">
        <v>7</v>
      </c>
      <c r="P20" s="8" t="s">
        <v>8</v>
      </c>
      <c r="Q20" s="8" t="s">
        <v>6</v>
      </c>
      <c r="R20" s="32" t="s">
        <v>7</v>
      </c>
    </row>
    <row r="21" spans="1:19" ht="15" hidden="1" customHeight="1" x14ac:dyDescent="0.15">
      <c r="A21" s="121" t="s">
        <v>16</v>
      </c>
      <c r="B21" s="8" t="s">
        <v>1</v>
      </c>
      <c r="C21" s="33" t="s">
        <v>12</v>
      </c>
      <c r="D21" s="34">
        <f>SUM(G21,J21,M21,P21)</f>
        <v>1160.3999999999999</v>
      </c>
      <c r="E21" s="35">
        <f>SUM(H21,K21,N21,Q21)</f>
        <v>761.8</v>
      </c>
      <c r="F21" s="36">
        <f>E21/D21</f>
        <v>0.65649775939331267</v>
      </c>
      <c r="G21" s="37">
        <v>35.6</v>
      </c>
      <c r="H21" s="37">
        <v>35.6</v>
      </c>
      <c r="I21" s="38">
        <f t="shared" ref="I21:I32" si="3">H21/G21*100</f>
        <v>100</v>
      </c>
      <c r="J21" s="39">
        <v>32.1</v>
      </c>
      <c r="K21" s="39">
        <v>32.1</v>
      </c>
      <c r="L21" s="38">
        <f t="shared" ref="L21:L37" si="4">K21/J21*100</f>
        <v>100</v>
      </c>
      <c r="M21" s="40">
        <v>50.4</v>
      </c>
      <c r="N21" s="40">
        <v>50.3</v>
      </c>
      <c r="O21" s="38">
        <f t="shared" ref="O21:O32" si="5">N21/M21*100</f>
        <v>99.801587301587304</v>
      </c>
      <c r="P21" s="41">
        <v>1042.3</v>
      </c>
      <c r="Q21" s="42">
        <v>643.79999999999995</v>
      </c>
      <c r="R21" s="43">
        <f t="shared" ref="R21:R32" si="6">Q21/P21*100</f>
        <v>61.767245514727044</v>
      </c>
    </row>
    <row r="22" spans="1:19" ht="15" hidden="1" customHeight="1" x14ac:dyDescent="0.15">
      <c r="A22" s="121"/>
      <c r="B22" s="8" t="s">
        <v>2</v>
      </c>
      <c r="C22" s="44" t="s">
        <v>20</v>
      </c>
      <c r="D22" s="45">
        <f t="shared" ref="D22:E37" si="7">SUM(G22,J22,M22,P22)</f>
        <v>360.6</v>
      </c>
      <c r="E22" s="46">
        <f t="shared" si="7"/>
        <v>215.2</v>
      </c>
      <c r="F22" s="47">
        <f t="shared" ref="F22:F39" si="8">E22/D22</f>
        <v>0.59678313921242365</v>
      </c>
      <c r="G22" s="48">
        <v>3.6</v>
      </c>
      <c r="H22" s="48">
        <v>3.6</v>
      </c>
      <c r="I22" s="49">
        <f t="shared" si="3"/>
        <v>100</v>
      </c>
      <c r="J22" s="50">
        <v>27.4</v>
      </c>
      <c r="K22" s="50">
        <v>27.4</v>
      </c>
      <c r="L22" s="49">
        <f t="shared" si="4"/>
        <v>100</v>
      </c>
      <c r="M22" s="51">
        <v>9</v>
      </c>
      <c r="N22" s="51">
        <v>9</v>
      </c>
      <c r="O22" s="49">
        <f t="shared" si="5"/>
        <v>100</v>
      </c>
      <c r="P22" s="52">
        <v>320.60000000000002</v>
      </c>
      <c r="Q22" s="53">
        <v>175.2</v>
      </c>
      <c r="R22" s="54">
        <f t="shared" si="6"/>
        <v>54.647535870243289</v>
      </c>
    </row>
    <row r="23" spans="1:19" ht="15" hidden="1" customHeight="1" x14ac:dyDescent="0.15">
      <c r="A23" s="121"/>
      <c r="B23" s="8" t="s">
        <v>3</v>
      </c>
      <c r="C23" s="44" t="s">
        <v>26</v>
      </c>
      <c r="D23" s="45">
        <f t="shared" si="7"/>
        <v>177.29999999999998</v>
      </c>
      <c r="E23" s="46">
        <f t="shared" si="7"/>
        <v>138.4</v>
      </c>
      <c r="F23" s="47">
        <f t="shared" si="8"/>
        <v>0.78059785673998883</v>
      </c>
      <c r="G23" s="48">
        <v>3.3</v>
      </c>
      <c r="H23" s="48">
        <v>3.3</v>
      </c>
      <c r="I23" s="49">
        <f t="shared" si="3"/>
        <v>100</v>
      </c>
      <c r="J23" s="50">
        <v>6.3</v>
      </c>
      <c r="K23" s="50">
        <v>6.3</v>
      </c>
      <c r="L23" s="49">
        <f t="shared" si="4"/>
        <v>100</v>
      </c>
      <c r="M23" s="51">
        <v>9.5</v>
      </c>
      <c r="N23" s="51">
        <v>9.5</v>
      </c>
      <c r="O23" s="49">
        <f t="shared" si="5"/>
        <v>100</v>
      </c>
      <c r="P23" s="52">
        <v>158.19999999999999</v>
      </c>
      <c r="Q23" s="53">
        <v>119.3</v>
      </c>
      <c r="R23" s="54">
        <f t="shared" si="6"/>
        <v>75.410872313527193</v>
      </c>
    </row>
    <row r="24" spans="1:19" ht="15" hidden="1" customHeight="1" x14ac:dyDescent="0.15">
      <c r="A24" s="122"/>
      <c r="B24" s="55" t="s">
        <v>4</v>
      </c>
      <c r="C24" s="56" t="s">
        <v>13</v>
      </c>
      <c r="D24" s="57">
        <f t="shared" si="7"/>
        <v>375.5</v>
      </c>
      <c r="E24" s="58">
        <f t="shared" si="7"/>
        <v>324.90000000000003</v>
      </c>
      <c r="F24" s="59">
        <f t="shared" si="8"/>
        <v>0.86524633821571251</v>
      </c>
      <c r="G24" s="60">
        <v>6.5</v>
      </c>
      <c r="H24" s="60">
        <v>6.5</v>
      </c>
      <c r="I24" s="61">
        <f t="shared" si="3"/>
        <v>100</v>
      </c>
      <c r="J24" s="62">
        <v>0</v>
      </c>
      <c r="K24" s="62">
        <v>0</v>
      </c>
      <c r="L24" s="61" t="e">
        <f t="shared" si="4"/>
        <v>#DIV/0!</v>
      </c>
      <c r="M24" s="63">
        <v>60.8</v>
      </c>
      <c r="N24" s="63">
        <v>60.8</v>
      </c>
      <c r="O24" s="61">
        <f t="shared" si="5"/>
        <v>100</v>
      </c>
      <c r="P24" s="64">
        <v>308.2</v>
      </c>
      <c r="Q24" s="65">
        <v>257.60000000000002</v>
      </c>
      <c r="R24" s="66">
        <f t="shared" si="6"/>
        <v>83.582089552238813</v>
      </c>
    </row>
    <row r="25" spans="1:19" ht="15" hidden="1" customHeight="1" x14ac:dyDescent="0.15">
      <c r="A25" s="121">
        <v>14</v>
      </c>
      <c r="B25" s="8" t="s">
        <v>1</v>
      </c>
      <c r="C25" s="33" t="s">
        <v>12</v>
      </c>
      <c r="D25" s="34">
        <f t="shared" si="7"/>
        <v>1166.0999999999999</v>
      </c>
      <c r="E25" s="35">
        <f t="shared" si="7"/>
        <v>781.30000000000007</v>
      </c>
      <c r="F25" s="36">
        <f t="shared" si="8"/>
        <v>0.67001114827201791</v>
      </c>
      <c r="G25" s="37">
        <v>35.6</v>
      </c>
      <c r="H25" s="37">
        <v>35.6</v>
      </c>
      <c r="I25" s="38">
        <f t="shared" si="3"/>
        <v>100</v>
      </c>
      <c r="J25" s="39">
        <v>31.5</v>
      </c>
      <c r="K25" s="39">
        <v>31.5</v>
      </c>
      <c r="L25" s="67">
        <f t="shared" si="4"/>
        <v>100</v>
      </c>
      <c r="M25" s="40">
        <v>52</v>
      </c>
      <c r="N25" s="40">
        <v>52</v>
      </c>
      <c r="O25" s="38">
        <f t="shared" si="5"/>
        <v>100</v>
      </c>
      <c r="P25" s="41">
        <v>1047</v>
      </c>
      <c r="Q25" s="42">
        <v>662.2</v>
      </c>
      <c r="R25" s="43">
        <f t="shared" si="6"/>
        <v>63.247373447946522</v>
      </c>
    </row>
    <row r="26" spans="1:19" ht="15" hidden="1" customHeight="1" x14ac:dyDescent="0.15">
      <c r="A26" s="121"/>
      <c r="B26" s="8" t="s">
        <v>2</v>
      </c>
      <c r="C26" s="44" t="s">
        <v>20</v>
      </c>
      <c r="D26" s="45">
        <f t="shared" si="7"/>
        <v>360.7</v>
      </c>
      <c r="E26" s="46">
        <f t="shared" si="7"/>
        <v>216.8</v>
      </c>
      <c r="F26" s="47">
        <f t="shared" si="8"/>
        <v>0.60105350706958693</v>
      </c>
      <c r="G26" s="48">
        <v>3.6</v>
      </c>
      <c r="H26" s="48">
        <v>3.6</v>
      </c>
      <c r="I26" s="49">
        <f t="shared" si="3"/>
        <v>100</v>
      </c>
      <c r="J26" s="50">
        <v>27.4</v>
      </c>
      <c r="K26" s="50">
        <v>27.4</v>
      </c>
      <c r="L26" s="49">
        <f t="shared" si="4"/>
        <v>100</v>
      </c>
      <c r="M26" s="51">
        <v>8.8000000000000007</v>
      </c>
      <c r="N26" s="51">
        <v>8.8000000000000007</v>
      </c>
      <c r="O26" s="49">
        <f t="shared" si="5"/>
        <v>100</v>
      </c>
      <c r="P26" s="52">
        <v>320.89999999999998</v>
      </c>
      <c r="Q26" s="53">
        <v>177</v>
      </c>
      <c r="R26" s="54">
        <f t="shared" si="6"/>
        <v>55.15736989716423</v>
      </c>
    </row>
    <row r="27" spans="1:19" ht="15" hidden="1" customHeight="1" x14ac:dyDescent="0.15">
      <c r="A27" s="121"/>
      <c r="B27" s="8" t="s">
        <v>3</v>
      </c>
      <c r="C27" s="44" t="s">
        <v>26</v>
      </c>
      <c r="D27" s="45">
        <f t="shared" si="7"/>
        <v>178.3</v>
      </c>
      <c r="E27" s="46">
        <f t="shared" si="7"/>
        <v>141.80000000000001</v>
      </c>
      <c r="F27" s="47">
        <f t="shared" si="8"/>
        <v>0.79528883903533376</v>
      </c>
      <c r="G27" s="48">
        <v>3.3</v>
      </c>
      <c r="H27" s="48">
        <v>3.3</v>
      </c>
      <c r="I27" s="49">
        <f t="shared" si="3"/>
        <v>100</v>
      </c>
      <c r="J27" s="50">
        <v>5.5</v>
      </c>
      <c r="K27" s="50">
        <v>5.5</v>
      </c>
      <c r="L27" s="49">
        <f t="shared" si="4"/>
        <v>100</v>
      </c>
      <c r="M27" s="51">
        <v>9.5</v>
      </c>
      <c r="N27" s="51">
        <v>9.5</v>
      </c>
      <c r="O27" s="49">
        <f t="shared" si="5"/>
        <v>100</v>
      </c>
      <c r="P27" s="52">
        <v>160</v>
      </c>
      <c r="Q27" s="53">
        <v>123.5</v>
      </c>
      <c r="R27" s="54">
        <f t="shared" si="6"/>
        <v>77.1875</v>
      </c>
    </row>
    <row r="28" spans="1:19" ht="15" hidden="1" customHeight="1" x14ac:dyDescent="0.15">
      <c r="A28" s="121"/>
      <c r="B28" s="8" t="s">
        <v>4</v>
      </c>
      <c r="C28" s="56" t="s">
        <v>13</v>
      </c>
      <c r="D28" s="57">
        <f t="shared" si="7"/>
        <v>375.40000000000003</v>
      </c>
      <c r="E28" s="58">
        <f t="shared" si="7"/>
        <v>324.90000000000003</v>
      </c>
      <c r="F28" s="59">
        <f t="shared" si="8"/>
        <v>0.86547682472029841</v>
      </c>
      <c r="G28" s="60">
        <v>6.5</v>
      </c>
      <c r="H28" s="60">
        <v>6.5</v>
      </c>
      <c r="I28" s="61">
        <f t="shared" si="3"/>
        <v>100</v>
      </c>
      <c r="J28" s="62">
        <v>0</v>
      </c>
      <c r="K28" s="62">
        <v>0</v>
      </c>
      <c r="L28" s="61" t="e">
        <f t="shared" si="4"/>
        <v>#DIV/0!</v>
      </c>
      <c r="M28" s="63">
        <v>60.8</v>
      </c>
      <c r="N28" s="63">
        <v>60.8</v>
      </c>
      <c r="O28" s="61">
        <f t="shared" si="5"/>
        <v>100</v>
      </c>
      <c r="P28" s="64">
        <v>308.10000000000002</v>
      </c>
      <c r="Q28" s="65">
        <v>257.60000000000002</v>
      </c>
      <c r="R28" s="66">
        <f t="shared" si="6"/>
        <v>83.609217786432978</v>
      </c>
    </row>
    <row r="29" spans="1:19" ht="15" hidden="1" customHeight="1" x14ac:dyDescent="0.15">
      <c r="A29" s="120">
        <v>15</v>
      </c>
      <c r="B29" s="68" t="s">
        <v>1</v>
      </c>
      <c r="C29" s="33" t="s">
        <v>12</v>
      </c>
      <c r="D29" s="34">
        <f t="shared" si="7"/>
        <v>1165.7</v>
      </c>
      <c r="E29" s="35">
        <f t="shared" si="7"/>
        <v>792.4</v>
      </c>
      <c r="F29" s="69">
        <f t="shared" si="8"/>
        <v>0.67976323239255376</v>
      </c>
      <c r="G29" s="37">
        <v>32.799999999999997</v>
      </c>
      <c r="H29" s="37">
        <v>32.799999999999997</v>
      </c>
      <c r="I29" s="38">
        <f t="shared" si="3"/>
        <v>100</v>
      </c>
      <c r="J29" s="39">
        <v>32</v>
      </c>
      <c r="K29" s="39">
        <v>32</v>
      </c>
      <c r="L29" s="67">
        <f t="shared" si="4"/>
        <v>100</v>
      </c>
      <c r="M29" s="40">
        <v>49.5</v>
      </c>
      <c r="N29" s="40">
        <v>49.5</v>
      </c>
      <c r="O29" s="38">
        <f t="shared" si="5"/>
        <v>100</v>
      </c>
      <c r="P29" s="41">
        <v>1051.4000000000001</v>
      </c>
      <c r="Q29" s="42">
        <v>678.1</v>
      </c>
      <c r="R29" s="43">
        <f t="shared" si="6"/>
        <v>64.494959102149508</v>
      </c>
    </row>
    <row r="30" spans="1:19" ht="15" hidden="1" customHeight="1" x14ac:dyDescent="0.15">
      <c r="A30" s="121"/>
      <c r="B30" s="8" t="s">
        <v>2</v>
      </c>
      <c r="C30" s="44" t="s">
        <v>20</v>
      </c>
      <c r="D30" s="45">
        <f t="shared" si="7"/>
        <v>361.935</v>
      </c>
      <c r="E30" s="46">
        <f t="shared" si="7"/>
        <v>218.33499999999998</v>
      </c>
      <c r="F30" s="47">
        <f t="shared" si="8"/>
        <v>0.60324367635072584</v>
      </c>
      <c r="G30" s="70">
        <v>3.6349999999999998</v>
      </c>
      <c r="H30" s="70">
        <v>3.6349999999999998</v>
      </c>
      <c r="I30" s="49">
        <f t="shared" si="3"/>
        <v>100</v>
      </c>
      <c r="J30" s="50">
        <v>28.4</v>
      </c>
      <c r="K30" s="50">
        <v>28.4</v>
      </c>
      <c r="L30" s="49">
        <f t="shared" si="4"/>
        <v>100</v>
      </c>
      <c r="M30" s="51">
        <v>8.8000000000000007</v>
      </c>
      <c r="N30" s="51">
        <v>8.8000000000000007</v>
      </c>
      <c r="O30" s="49">
        <f t="shared" si="5"/>
        <v>100</v>
      </c>
      <c r="P30" s="52">
        <v>321.10000000000002</v>
      </c>
      <c r="Q30" s="53">
        <v>177.5</v>
      </c>
      <c r="R30" s="54">
        <f t="shared" si="6"/>
        <v>55.278729367798185</v>
      </c>
    </row>
    <row r="31" spans="1:19" ht="15" hidden="1" customHeight="1" x14ac:dyDescent="0.15">
      <c r="A31" s="121"/>
      <c r="B31" s="8" t="s">
        <v>3</v>
      </c>
      <c r="C31" s="44" t="s">
        <v>26</v>
      </c>
      <c r="D31" s="45">
        <f t="shared" si="7"/>
        <v>178.52199999999999</v>
      </c>
      <c r="E31" s="46">
        <f t="shared" si="7"/>
        <v>142.22200000000001</v>
      </c>
      <c r="F31" s="47">
        <f t="shared" si="8"/>
        <v>0.79666371651673196</v>
      </c>
      <c r="G31" s="70">
        <v>3.3220000000000001</v>
      </c>
      <c r="H31" s="70">
        <v>3.3220000000000001</v>
      </c>
      <c r="I31" s="49">
        <f t="shared" si="3"/>
        <v>100</v>
      </c>
      <c r="J31" s="50">
        <v>5.5</v>
      </c>
      <c r="K31" s="50">
        <v>5.5</v>
      </c>
      <c r="L31" s="49">
        <f t="shared" si="4"/>
        <v>100</v>
      </c>
      <c r="M31" s="51">
        <v>9.5</v>
      </c>
      <c r="N31" s="51">
        <v>9.5</v>
      </c>
      <c r="O31" s="49">
        <f t="shared" si="5"/>
        <v>100</v>
      </c>
      <c r="P31" s="52">
        <v>160.19999999999999</v>
      </c>
      <c r="Q31" s="53">
        <v>123.9</v>
      </c>
      <c r="R31" s="54">
        <f t="shared" si="6"/>
        <v>77.340823970037462</v>
      </c>
    </row>
    <row r="32" spans="1:19" ht="15" hidden="1" customHeight="1" x14ac:dyDescent="0.15">
      <c r="A32" s="122"/>
      <c r="B32" s="55" t="s">
        <v>4</v>
      </c>
      <c r="C32" s="56" t="s">
        <v>13</v>
      </c>
      <c r="D32" s="57">
        <f t="shared" si="7"/>
        <v>375.41300000000001</v>
      </c>
      <c r="E32" s="58">
        <f t="shared" si="7"/>
        <v>324.81299999999999</v>
      </c>
      <c r="F32" s="71">
        <f t="shared" si="8"/>
        <v>0.86521510975911853</v>
      </c>
      <c r="G32" s="72">
        <v>6.5129999999999999</v>
      </c>
      <c r="H32" s="72">
        <v>6.5129999999999999</v>
      </c>
      <c r="I32" s="61">
        <f t="shared" si="3"/>
        <v>100</v>
      </c>
      <c r="J32" s="62">
        <v>0</v>
      </c>
      <c r="K32" s="62">
        <v>0</v>
      </c>
      <c r="L32" s="61" t="e">
        <f t="shared" si="4"/>
        <v>#DIV/0!</v>
      </c>
      <c r="M32" s="63">
        <v>60.8</v>
      </c>
      <c r="N32" s="63">
        <v>60.8</v>
      </c>
      <c r="O32" s="61">
        <f t="shared" si="5"/>
        <v>100</v>
      </c>
      <c r="P32" s="64">
        <v>308.10000000000002</v>
      </c>
      <c r="Q32" s="65">
        <v>257.5</v>
      </c>
      <c r="R32" s="66">
        <f t="shared" si="6"/>
        <v>83.576760791950662</v>
      </c>
    </row>
    <row r="33" spans="1:18" ht="15" hidden="1" customHeight="1" x14ac:dyDescent="0.15">
      <c r="A33" s="121">
        <v>16</v>
      </c>
      <c r="B33" s="8" t="s">
        <v>1</v>
      </c>
      <c r="C33" s="33" t="s">
        <v>12</v>
      </c>
      <c r="D33" s="34">
        <f t="shared" si="7"/>
        <v>1184.5999999999999</v>
      </c>
      <c r="E33" s="35">
        <f t="shared" si="7"/>
        <v>828.3</v>
      </c>
      <c r="F33" s="69">
        <f t="shared" si="8"/>
        <v>0.69922336653722772</v>
      </c>
      <c r="G33" s="37">
        <v>33.799999999999997</v>
      </c>
      <c r="H33" s="37">
        <v>33.799999999999997</v>
      </c>
      <c r="I33" s="73">
        <f>H33/G33</f>
        <v>1</v>
      </c>
      <c r="J33" s="39">
        <v>32</v>
      </c>
      <c r="K33" s="39">
        <v>32</v>
      </c>
      <c r="L33" s="67">
        <f t="shared" si="4"/>
        <v>100</v>
      </c>
      <c r="M33" s="40">
        <v>49.5</v>
      </c>
      <c r="N33" s="40">
        <v>49.5</v>
      </c>
      <c r="O33" s="73">
        <f>N33/M33</f>
        <v>1</v>
      </c>
      <c r="P33" s="42">
        <v>1069.3</v>
      </c>
      <c r="Q33" s="42">
        <v>713</v>
      </c>
      <c r="R33" s="43">
        <f>Q33/P33*100</f>
        <v>66.679135883288126</v>
      </c>
    </row>
    <row r="34" spans="1:18" ht="15" hidden="1" customHeight="1" x14ac:dyDescent="0.15">
      <c r="A34" s="121"/>
      <c r="B34" s="8" t="s">
        <v>2</v>
      </c>
      <c r="C34" s="44" t="s">
        <v>20</v>
      </c>
      <c r="D34" s="45">
        <f t="shared" si="7"/>
        <v>361.59999999999997</v>
      </c>
      <c r="E34" s="46">
        <f t="shared" si="7"/>
        <v>218.4</v>
      </c>
      <c r="F34" s="47">
        <f t="shared" si="8"/>
        <v>0.60398230088495586</v>
      </c>
      <c r="G34" s="48">
        <v>3.6</v>
      </c>
      <c r="H34" s="48">
        <v>3.6</v>
      </c>
      <c r="I34" s="74">
        <f>H34/G34</f>
        <v>1</v>
      </c>
      <c r="J34" s="50">
        <v>28.4</v>
      </c>
      <c r="K34" s="50">
        <v>28.4</v>
      </c>
      <c r="L34" s="49">
        <f t="shared" si="4"/>
        <v>100</v>
      </c>
      <c r="M34" s="51">
        <v>8.9</v>
      </c>
      <c r="N34" s="51">
        <v>8.9</v>
      </c>
      <c r="O34" s="74">
        <f>N34/M34</f>
        <v>1</v>
      </c>
      <c r="P34" s="53">
        <v>320.7</v>
      </c>
      <c r="Q34" s="53">
        <v>177.5</v>
      </c>
      <c r="R34" s="54">
        <f>Q34/P34*100</f>
        <v>55.34767695665731</v>
      </c>
    </row>
    <row r="35" spans="1:18" ht="15" hidden="1" customHeight="1" x14ac:dyDescent="0.15">
      <c r="A35" s="121"/>
      <c r="B35" s="8" t="s">
        <v>3</v>
      </c>
      <c r="C35" s="44" t="s">
        <v>26</v>
      </c>
      <c r="D35" s="45">
        <f t="shared" si="7"/>
        <v>178.5</v>
      </c>
      <c r="E35" s="46">
        <f t="shared" si="7"/>
        <v>144.20000000000002</v>
      </c>
      <c r="F35" s="47">
        <f t="shared" si="8"/>
        <v>0.80784313725490209</v>
      </c>
      <c r="G35" s="48">
        <v>3.3</v>
      </c>
      <c r="H35" s="48">
        <v>3.3</v>
      </c>
      <c r="I35" s="74">
        <f>H35/G35</f>
        <v>1</v>
      </c>
      <c r="J35" s="50">
        <v>5.5</v>
      </c>
      <c r="K35" s="50">
        <v>5.5</v>
      </c>
      <c r="L35" s="49">
        <f t="shared" si="4"/>
        <v>100</v>
      </c>
      <c r="M35" s="51">
        <v>9.5</v>
      </c>
      <c r="N35" s="51">
        <v>9.5</v>
      </c>
      <c r="O35" s="74">
        <f>N35/M35</f>
        <v>1</v>
      </c>
      <c r="P35" s="53">
        <v>160.19999999999999</v>
      </c>
      <c r="Q35" s="53">
        <v>125.9</v>
      </c>
      <c r="R35" s="54">
        <f>Q35/P35*100</f>
        <v>78.589263420724109</v>
      </c>
    </row>
    <row r="36" spans="1:18" ht="15" hidden="1" customHeight="1" x14ac:dyDescent="0.15">
      <c r="A36" s="121"/>
      <c r="B36" s="8" t="s">
        <v>4</v>
      </c>
      <c r="C36" s="56" t="s">
        <v>13</v>
      </c>
      <c r="D36" s="57">
        <f t="shared" si="7"/>
        <v>375.40000000000003</v>
      </c>
      <c r="E36" s="58">
        <f t="shared" si="7"/>
        <v>324.90000000000003</v>
      </c>
      <c r="F36" s="71">
        <f t="shared" si="8"/>
        <v>0.86547682472029841</v>
      </c>
      <c r="G36" s="60">
        <v>6.5</v>
      </c>
      <c r="H36" s="60">
        <v>6.5</v>
      </c>
      <c r="I36" s="75">
        <f>H36/G36</f>
        <v>1</v>
      </c>
      <c r="J36" s="62">
        <v>0</v>
      </c>
      <c r="K36" s="62">
        <v>0</v>
      </c>
      <c r="L36" s="61" t="e">
        <f t="shared" si="4"/>
        <v>#DIV/0!</v>
      </c>
      <c r="M36" s="63">
        <v>60.8</v>
      </c>
      <c r="N36" s="63">
        <v>60.8</v>
      </c>
      <c r="O36" s="75">
        <f>N36/M36</f>
        <v>1</v>
      </c>
      <c r="P36" s="65">
        <v>308.10000000000002</v>
      </c>
      <c r="Q36" s="65">
        <v>257.60000000000002</v>
      </c>
      <c r="R36" s="66">
        <f>Q36/P36*100</f>
        <v>83.609217786432978</v>
      </c>
    </row>
    <row r="37" spans="1:18" ht="60" hidden="1" customHeight="1" thickBot="1" x14ac:dyDescent="0.2">
      <c r="A37" s="76">
        <v>17</v>
      </c>
      <c r="B37" s="77" t="s">
        <v>1</v>
      </c>
      <c r="C37" s="78" t="s">
        <v>12</v>
      </c>
      <c r="D37" s="79">
        <f>SUM(G37,J37,M37,P37)</f>
        <v>2105.6999999999998</v>
      </c>
      <c r="E37" s="80">
        <f t="shared" si="7"/>
        <v>1526.7</v>
      </c>
      <c r="F37" s="81">
        <f t="shared" si="8"/>
        <v>0.72503205584841157</v>
      </c>
      <c r="G37" s="82">
        <v>47.3</v>
      </c>
      <c r="H37" s="82">
        <v>47.3</v>
      </c>
      <c r="I37" s="83">
        <f>H37/G37</f>
        <v>1</v>
      </c>
      <c r="J37" s="84">
        <v>65.2</v>
      </c>
      <c r="K37" s="84">
        <v>65.2</v>
      </c>
      <c r="L37" s="85">
        <f t="shared" si="4"/>
        <v>100</v>
      </c>
      <c r="M37" s="86">
        <v>128.69999999999999</v>
      </c>
      <c r="N37" s="86">
        <v>128.69999999999999</v>
      </c>
      <c r="O37" s="83">
        <f>N37/M37</f>
        <v>1</v>
      </c>
      <c r="P37" s="87">
        <v>1864.5</v>
      </c>
      <c r="Q37" s="87">
        <v>1285.5</v>
      </c>
      <c r="R37" s="88">
        <f>Q37/P37*100</f>
        <v>68.946098149637976</v>
      </c>
    </row>
    <row r="38" spans="1:18" ht="60" hidden="1" customHeight="1" thickBot="1" x14ac:dyDescent="0.2">
      <c r="A38" s="76">
        <v>18</v>
      </c>
      <c r="B38" s="77" t="s">
        <v>1</v>
      </c>
      <c r="C38" s="78" t="s">
        <v>12</v>
      </c>
      <c r="D38" s="79">
        <f>SUM(G38,J38,M38,P38)</f>
        <v>2111.6999999999998</v>
      </c>
      <c r="E38" s="80">
        <f>SUM(H38,K38,N38,Q38)</f>
        <v>1546.6999999999998</v>
      </c>
      <c r="F38" s="81">
        <f t="shared" si="8"/>
        <v>0.73244305535824217</v>
      </c>
      <c r="G38" s="23">
        <v>49.3</v>
      </c>
      <c r="H38" s="23">
        <v>49.3</v>
      </c>
      <c r="I38" s="24">
        <v>100</v>
      </c>
      <c r="J38" s="25">
        <v>66.900000000000006</v>
      </c>
      <c r="K38" s="25">
        <v>66.900000000000006</v>
      </c>
      <c r="L38" s="24">
        <v>100</v>
      </c>
      <c r="M38" s="26">
        <v>128.69999999999999</v>
      </c>
      <c r="N38" s="26">
        <v>128.69999999999999</v>
      </c>
      <c r="O38" s="24">
        <v>100</v>
      </c>
      <c r="P38" s="23">
        <v>1866.8</v>
      </c>
      <c r="Q38" s="23">
        <v>1301.8</v>
      </c>
      <c r="R38" s="24">
        <v>69.7</v>
      </c>
    </row>
    <row r="39" spans="1:18" ht="60" hidden="1" customHeight="1" thickBot="1" x14ac:dyDescent="0.2">
      <c r="A39" s="76">
        <v>19</v>
      </c>
      <c r="B39" s="77" t="s">
        <v>1</v>
      </c>
      <c r="C39" s="78" t="s">
        <v>12</v>
      </c>
      <c r="D39" s="79">
        <f>SUM(G39,J39,M39,P39)</f>
        <v>2112.5</v>
      </c>
      <c r="E39" s="80">
        <f>SUM(H39,K39,N39,Q39)</f>
        <v>1550.6</v>
      </c>
      <c r="F39" s="81">
        <f t="shared" si="8"/>
        <v>0.73401183431952655</v>
      </c>
      <c r="G39" s="27">
        <v>46.3</v>
      </c>
      <c r="H39" s="27">
        <v>46.3</v>
      </c>
      <c r="I39" s="28">
        <v>100</v>
      </c>
      <c r="J39" s="29">
        <v>67.3</v>
      </c>
      <c r="K39" s="29">
        <v>67.3</v>
      </c>
      <c r="L39" s="28">
        <v>100</v>
      </c>
      <c r="M39" s="30">
        <v>129.4</v>
      </c>
      <c r="N39" s="30">
        <v>129.4</v>
      </c>
      <c r="O39" s="28">
        <v>100</v>
      </c>
      <c r="P39" s="27">
        <v>1869.5</v>
      </c>
      <c r="Q39" s="27">
        <v>1307.5999999999999</v>
      </c>
      <c r="R39" s="28">
        <v>69.900000000000006</v>
      </c>
    </row>
    <row r="40" spans="1:18" ht="18" hidden="1" customHeight="1" x14ac:dyDescent="0.15">
      <c r="A40" s="89" t="s">
        <v>15</v>
      </c>
      <c r="B40" s="7" t="s">
        <v>11</v>
      </c>
      <c r="C40" s="7"/>
      <c r="D40" s="7"/>
      <c r="E40" s="7"/>
      <c r="F40" s="90"/>
      <c r="G40" s="7"/>
      <c r="H40" s="7"/>
      <c r="I40" s="7"/>
      <c r="J40" s="22"/>
      <c r="K40" s="22"/>
      <c r="L40" s="7"/>
      <c r="M40" s="22"/>
      <c r="N40" s="22"/>
      <c r="O40" s="7"/>
      <c r="P40" s="7"/>
      <c r="Q40" s="7"/>
      <c r="R40" s="7"/>
    </row>
    <row r="41" spans="1:18" ht="18" customHeight="1" x14ac:dyDescent="0.15"/>
  </sheetData>
  <mergeCells count="31">
    <mergeCell ref="A21:A24"/>
    <mergeCell ref="J19:L19"/>
    <mergeCell ref="E19:E20"/>
    <mergeCell ref="F19:F20"/>
    <mergeCell ref="G19:I19"/>
    <mergeCell ref="D19:D20"/>
    <mergeCell ref="G2:I2"/>
    <mergeCell ref="F2:F3"/>
    <mergeCell ref="E2:E3"/>
    <mergeCell ref="D2:D3"/>
    <mergeCell ref="M19:O19"/>
    <mergeCell ref="P19:R19"/>
    <mergeCell ref="A29:A32"/>
    <mergeCell ref="A33:A36"/>
    <mergeCell ref="A25:A28"/>
    <mergeCell ref="P2:R2"/>
    <mergeCell ref="A4:C4"/>
    <mergeCell ref="A5:C5"/>
    <mergeCell ref="A6:C6"/>
    <mergeCell ref="J2:L2"/>
    <mergeCell ref="M2:O2"/>
    <mergeCell ref="A2:C3"/>
    <mergeCell ref="A7:C7"/>
    <mergeCell ref="A8:C8"/>
    <mergeCell ref="A19:C20"/>
    <mergeCell ref="A10:C10"/>
    <mergeCell ref="A11:C11"/>
    <mergeCell ref="A13:C13"/>
    <mergeCell ref="A9:C9"/>
    <mergeCell ref="A12:C12"/>
    <mergeCell ref="A14:C14"/>
  </mergeCells>
  <phoneticPr fontId="2"/>
  <pageMargins left="0.78700000000000003" right="0.78700000000000003" top="0.98399999999999999" bottom="0.98399999999999999" header="0.51200000000000001" footer="0.51200000000000001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26-1</vt:lpstr>
      <vt:lpstr>'26-1'!Print_Area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2012-07-20T00:49:43Z</cp:lastPrinted>
  <dcterms:created xsi:type="dcterms:W3CDTF">1997-01-08T22:48:59Z</dcterms:created>
  <dcterms:modified xsi:type="dcterms:W3CDTF">2023-04-17T01:10:07Z</dcterms:modified>
</cp:coreProperties>
</file>