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5\"/>
    </mc:Choice>
  </mc:AlternateContent>
  <xr:revisionPtr revIDLastSave="0" documentId="8_{18925EE4-D3F8-4869-849E-F75E386227BB}" xr6:coauthVersionLast="36" xr6:coauthVersionMax="36" xr10:uidLastSave="{00000000-0000-0000-0000-000000000000}"/>
  <bookViews>
    <workbookView xWindow="0" yWindow="0" windowWidth="28800" windowHeight="12285" tabRatio="856"/>
  </bookViews>
  <sheets>
    <sheet name="18-18" sheetId="35" r:id="rId1"/>
  </sheets>
  <definedNames>
    <definedName name="_xlnm.Print_Area" localSheetId="0">'18-18'!$A$1:$L$116</definedName>
    <definedName name="_xlnm.Print_Titles" localSheetId="0">'18-18'!$1:$9</definedName>
  </definedNames>
  <calcPr calcId="191029" fullCalcOnLoad="1"/>
</workbook>
</file>

<file path=xl/calcChain.xml><?xml version="1.0" encoding="utf-8"?>
<calcChain xmlns="http://schemas.openxmlformats.org/spreadsheetml/2006/main">
  <c r="F12" i="35" l="1"/>
  <c r="I115" i="35"/>
  <c r="D115" i="35"/>
  <c r="H114" i="35"/>
  <c r="H113" i="35"/>
  <c r="H112" i="35"/>
  <c r="H111" i="35"/>
  <c r="H110" i="35"/>
  <c r="H109" i="35"/>
  <c r="H108" i="35"/>
  <c r="H107" i="35"/>
  <c r="H106" i="35"/>
  <c r="H105" i="35"/>
  <c r="H104" i="35"/>
  <c r="H103" i="35"/>
  <c r="H102" i="35"/>
  <c r="H115" i="35"/>
  <c r="I100" i="35"/>
  <c r="H100" i="35"/>
  <c r="F100" i="35"/>
  <c r="D100" i="35"/>
  <c r="I98" i="35"/>
  <c r="H98" i="35"/>
  <c r="F98" i="35"/>
  <c r="D98" i="35"/>
  <c r="I96" i="35"/>
  <c r="E96" i="35"/>
  <c r="E101" i="35" s="1"/>
  <c r="E116" i="35" s="1"/>
  <c r="D96" i="35"/>
  <c r="H93" i="35"/>
  <c r="H96" i="35"/>
  <c r="F93" i="35"/>
  <c r="F96" i="35"/>
  <c r="E92" i="35"/>
  <c r="D92" i="35"/>
  <c r="I89" i="35"/>
  <c r="I92" i="35" s="1"/>
  <c r="H89" i="35"/>
  <c r="H92" i="35"/>
  <c r="F89" i="35"/>
  <c r="F92" i="35"/>
  <c r="E85" i="35"/>
  <c r="D85" i="35"/>
  <c r="I83" i="35"/>
  <c r="H82" i="35"/>
  <c r="H81" i="35"/>
  <c r="H80" i="35"/>
  <c r="H79" i="35"/>
  <c r="H78" i="35"/>
  <c r="H83" i="35"/>
  <c r="F78" i="35"/>
  <c r="F83" i="35"/>
  <c r="I77" i="35"/>
  <c r="H76" i="35"/>
  <c r="H75" i="35"/>
  <c r="H77" i="35"/>
  <c r="F75" i="35"/>
  <c r="F77" i="35"/>
  <c r="F85" i="35"/>
  <c r="H74" i="35"/>
  <c r="H85" i="35" s="1"/>
  <c r="F74" i="35"/>
  <c r="I73" i="35"/>
  <c r="I85" i="35" s="1"/>
  <c r="I101" i="35" s="1"/>
  <c r="I116" i="35" s="1"/>
  <c r="F73" i="35"/>
  <c r="H72" i="35"/>
  <c r="H73" i="35"/>
  <c r="E65" i="35"/>
  <c r="D65" i="35"/>
  <c r="H64" i="35"/>
  <c r="H63" i="35"/>
  <c r="H62" i="35"/>
  <c r="H61" i="35"/>
  <c r="H60" i="35"/>
  <c r="I59" i="35"/>
  <c r="H59" i="35"/>
  <c r="F59" i="35"/>
  <c r="I56" i="35"/>
  <c r="I65" i="35"/>
  <c r="H56" i="35"/>
  <c r="H65" i="35"/>
  <c r="F56" i="35"/>
  <c r="F65" i="35"/>
  <c r="E52" i="35"/>
  <c r="D52" i="35"/>
  <c r="D101" i="35" s="1"/>
  <c r="D116" i="35" s="1"/>
  <c r="H51" i="35"/>
  <c r="H50" i="35"/>
  <c r="H49" i="35"/>
  <c r="H48" i="35"/>
  <c r="H47" i="35"/>
  <c r="H46" i="35"/>
  <c r="H45" i="35"/>
  <c r="H44" i="35"/>
  <c r="I43" i="35"/>
  <c r="H43" i="35"/>
  <c r="F43" i="35"/>
  <c r="H42" i="35"/>
  <c r="H41" i="35"/>
  <c r="H40" i="35"/>
  <c r="H39" i="35"/>
  <c r="F39" i="35"/>
  <c r="H38" i="35"/>
  <c r="F38" i="35"/>
  <c r="H37" i="35"/>
  <c r="F37" i="35"/>
  <c r="H36" i="35"/>
  <c r="F36" i="35"/>
  <c r="H35" i="35"/>
  <c r="F35" i="35"/>
  <c r="H34" i="35"/>
  <c r="F34" i="35"/>
  <c r="H33" i="35"/>
  <c r="F33" i="35"/>
  <c r="H32" i="35"/>
  <c r="F32" i="35"/>
  <c r="H31" i="35"/>
  <c r="F31" i="35"/>
  <c r="H30" i="35"/>
  <c r="F30" i="35"/>
  <c r="H29" i="35"/>
  <c r="F29" i="35"/>
  <c r="F52" i="35" s="1"/>
  <c r="F101" i="35" s="1"/>
  <c r="F116" i="35" s="1"/>
  <c r="H28" i="35"/>
  <c r="F28" i="35"/>
  <c r="H27" i="35"/>
  <c r="H52" i="35" s="1"/>
  <c r="H101" i="35" s="1"/>
  <c r="H116" i="35" s="1"/>
  <c r="F27" i="35"/>
  <c r="H26" i="35"/>
  <c r="H25" i="35"/>
  <c r="F25" i="35"/>
  <c r="H24" i="35"/>
  <c r="F24" i="35"/>
  <c r="I23" i="35"/>
  <c r="I52" i="35"/>
  <c r="H22" i="35"/>
  <c r="F22" i="35"/>
  <c r="F23" i="35"/>
  <c r="H21" i="35"/>
  <c r="H23" i="35"/>
  <c r="H20" i="35"/>
  <c r="H19" i="35"/>
  <c r="F19" i="35"/>
  <c r="H18" i="35"/>
  <c r="F18" i="35"/>
  <c r="H17" i="35"/>
  <c r="F17" i="35"/>
  <c r="H16" i="35"/>
  <c r="F16" i="35"/>
  <c r="H15" i="35"/>
  <c r="H14" i="35"/>
  <c r="H13" i="35"/>
  <c r="F13" i="35"/>
  <c r="H12" i="35"/>
  <c r="H11" i="35"/>
  <c r="H10" i="35"/>
  <c r="F10" i="35"/>
</calcChain>
</file>

<file path=xl/sharedStrings.xml><?xml version="1.0" encoding="utf-8"?>
<sst xmlns="http://schemas.openxmlformats.org/spreadsheetml/2006/main" count="376" uniqueCount="220">
  <si>
    <t>S.51.11. 1</t>
  </si>
  <si>
    <t>S.56. 3.31</t>
  </si>
  <si>
    <t>H. 1. 4. 1</t>
  </si>
  <si>
    <t>２･２･１０</t>
  </si>
  <si>
    <t>S.63.10. 1</t>
  </si>
  <si>
    <t>２･２･１１</t>
  </si>
  <si>
    <t>S.60. 3. 7</t>
  </si>
  <si>
    <t>２･２･１２</t>
  </si>
  <si>
    <t>S.62. 7. 1</t>
  </si>
  <si>
    <t>２･２･１３</t>
  </si>
  <si>
    <t>２･２･１４</t>
  </si>
  <si>
    <t>S.57. 3.31</t>
  </si>
  <si>
    <t>都市計画決定なし</t>
  </si>
  <si>
    <t>S.58. 3.16</t>
  </si>
  <si>
    <t>２･２･１６</t>
  </si>
  <si>
    <t>H. 7. 4. 1</t>
  </si>
  <si>
    <t>２･２･１７</t>
  </si>
  <si>
    <t>２･２･１８</t>
  </si>
  <si>
    <t>２･２･１９</t>
  </si>
  <si>
    <t>H.11. 4.30</t>
  </si>
  <si>
    <t>H.11. 5.26</t>
  </si>
  <si>
    <t>H.11. 8.11</t>
  </si>
  <si>
    <t>近隣</t>
  </si>
  <si>
    <t>地区</t>
  </si>
  <si>
    <t>S.53. 3.31</t>
  </si>
  <si>
    <t>S.54. 3.31</t>
  </si>
  <si>
    <t>S.55. 3.31</t>
  </si>
  <si>
    <t>さくラさく小径</t>
  </si>
  <si>
    <t>H. 9.10. 1</t>
  </si>
  <si>
    <t>総合</t>
  </si>
  <si>
    <t>H. 6.10.25</t>
  </si>
  <si>
    <t>H. 8. 4.26</t>
  </si>
  <si>
    <t>H. 9. 8. 1</t>
  </si>
  <si>
    <t>S.55.12. 1</t>
  </si>
  <si>
    <t>特殊</t>
  </si>
  <si>
    <t>植物</t>
  </si>
  <si>
    <t>ゆ  り  の  き  公  園</t>
    <rPh sb="12" eb="13">
      <t>オオヤケ</t>
    </rPh>
    <rPh sb="15" eb="16">
      <t>エン</t>
    </rPh>
    <phoneticPr fontId="2"/>
  </si>
  <si>
    <t>計画決定</t>
    <rPh sb="0" eb="2">
      <t>ケイカク</t>
    </rPh>
    <rPh sb="2" eb="4">
      <t>ケッテイ</t>
    </rPh>
    <phoneticPr fontId="2"/>
  </si>
  <si>
    <t>備　　　考</t>
    <rPh sb="0" eb="5">
      <t>ビコウ</t>
    </rPh>
    <phoneticPr fontId="2"/>
  </si>
  <si>
    <t>やまぼうし公園</t>
    <rPh sb="5" eb="7">
      <t>コウエン</t>
    </rPh>
    <phoneticPr fontId="2"/>
  </si>
  <si>
    <t>平賀新町公園</t>
    <rPh sb="0" eb="2">
      <t>ヒラカ</t>
    </rPh>
    <rPh sb="2" eb="4">
      <t>シンマチ</t>
    </rPh>
    <rPh sb="4" eb="6">
      <t>コウエン</t>
    </rPh>
    <phoneticPr fontId="2"/>
  </si>
  <si>
    <t>小計</t>
    <rPh sb="0" eb="2">
      <t>ショウケイ</t>
    </rPh>
    <phoneticPr fontId="2"/>
  </si>
  <si>
    <t>千曲川スポーツ交流広場</t>
    <rPh sb="0" eb="3">
      <t>チクマガワ</t>
    </rPh>
    <rPh sb="7" eb="9">
      <t>コウリュウ</t>
    </rPh>
    <rPh sb="9" eb="11">
      <t>ヒロバ</t>
    </rPh>
    <phoneticPr fontId="3"/>
  </si>
  <si>
    <t>都市基幹</t>
    <rPh sb="0" eb="2">
      <t>トシ</t>
    </rPh>
    <rPh sb="2" eb="4">
      <t>キカン</t>
    </rPh>
    <phoneticPr fontId="3"/>
  </si>
  <si>
    <t>ねむのき公園</t>
    <rPh sb="4" eb="6">
      <t>コウエン</t>
    </rPh>
    <phoneticPr fontId="2"/>
  </si>
  <si>
    <t>けやき公園</t>
    <rPh sb="3" eb="5">
      <t>コウエン</t>
    </rPh>
    <phoneticPr fontId="2"/>
  </si>
  <si>
    <t>都市公園</t>
    <rPh sb="0" eb="2">
      <t>トシ</t>
    </rPh>
    <rPh sb="2" eb="4">
      <t>コウエン</t>
    </rPh>
    <phoneticPr fontId="2"/>
  </si>
  <si>
    <t>もみのき公園</t>
    <rPh sb="4" eb="6">
      <t>コウエン</t>
    </rPh>
    <phoneticPr fontId="2"/>
  </si>
  <si>
    <t>下の宮公園</t>
    <rPh sb="0" eb="1">
      <t>シモ</t>
    </rPh>
    <rPh sb="2" eb="3">
      <t>ミヤ</t>
    </rPh>
    <rPh sb="3" eb="5">
      <t>コウエン</t>
    </rPh>
    <phoneticPr fontId="2"/>
  </si>
  <si>
    <t>下越公園</t>
    <rPh sb="0" eb="1">
      <t>シモ</t>
    </rPh>
    <rPh sb="1" eb="2">
      <t>コ</t>
    </rPh>
    <rPh sb="2" eb="4">
      <t>コウエン</t>
    </rPh>
    <phoneticPr fontId="2"/>
  </si>
  <si>
    <t>ふるさとの森公園</t>
    <rPh sb="5" eb="6">
      <t>モリ</t>
    </rPh>
    <rPh sb="6" eb="8">
      <t>コウエン</t>
    </rPh>
    <phoneticPr fontId="2"/>
  </si>
  <si>
    <t>若駒児童公園</t>
    <rPh sb="0" eb="1">
      <t>ワカ</t>
    </rPh>
    <rPh sb="1" eb="2">
      <t>コマ</t>
    </rPh>
    <rPh sb="2" eb="4">
      <t>ジドウ</t>
    </rPh>
    <rPh sb="4" eb="6">
      <t>コウエン</t>
    </rPh>
    <phoneticPr fontId="2"/>
  </si>
  <si>
    <t>ジリの木広場</t>
    <rPh sb="3" eb="4">
      <t>キ</t>
    </rPh>
    <rPh sb="4" eb="6">
      <t>ヒロバ</t>
    </rPh>
    <phoneticPr fontId="2"/>
  </si>
  <si>
    <t>布施温泉公園</t>
    <rPh sb="0" eb="2">
      <t>フセ</t>
    </rPh>
    <rPh sb="2" eb="4">
      <t>オンセン</t>
    </rPh>
    <rPh sb="4" eb="6">
      <t>コウエン</t>
    </rPh>
    <phoneticPr fontId="2"/>
  </si>
  <si>
    <t>２・２・７</t>
  </si>
  <si>
    <t>S.48.10.1</t>
  </si>
  <si>
    <t>２・２・１５</t>
  </si>
  <si>
    <t>S.63.12.1</t>
  </si>
  <si>
    <t>稲　荷　山　公　園</t>
    <rPh sb="0" eb="1">
      <t>イネ</t>
    </rPh>
    <rPh sb="2" eb="3">
      <t>ニ</t>
    </rPh>
    <rPh sb="4" eb="5">
      <t>ヤマ</t>
    </rPh>
    <rPh sb="6" eb="7">
      <t>コウ</t>
    </rPh>
    <rPh sb="8" eb="9">
      <t>エン</t>
    </rPh>
    <phoneticPr fontId="2"/>
  </si>
  <si>
    <t>佐久良公園</t>
    <rPh sb="0" eb="2">
      <t>サク</t>
    </rPh>
    <rPh sb="2" eb="3">
      <t>リョウ</t>
    </rPh>
    <rPh sb="3" eb="5">
      <t>コウエン</t>
    </rPh>
    <phoneticPr fontId="2"/>
  </si>
  <si>
    <t>湯川親水公園</t>
    <rPh sb="0" eb="2">
      <t>ユカワ</t>
    </rPh>
    <rPh sb="2" eb="4">
      <t>シンスイ</t>
    </rPh>
    <rPh sb="4" eb="6">
      <t>コウエン</t>
    </rPh>
    <phoneticPr fontId="2"/>
  </si>
  <si>
    <t>下塚原農村公園</t>
    <rPh sb="0" eb="1">
      <t>シモ</t>
    </rPh>
    <rPh sb="1" eb="3">
      <t>ツカハラ</t>
    </rPh>
    <rPh sb="3" eb="5">
      <t>ノウソン</t>
    </rPh>
    <rPh sb="5" eb="7">
      <t>コウエン</t>
    </rPh>
    <phoneticPr fontId="2"/>
  </si>
  <si>
    <t>相浜農村公園</t>
    <rPh sb="0" eb="2">
      <t>アイハマ</t>
    </rPh>
    <rPh sb="2" eb="4">
      <t>ノウソン</t>
    </rPh>
    <rPh sb="4" eb="6">
      <t>コウエン</t>
    </rPh>
    <phoneticPr fontId="2"/>
  </si>
  <si>
    <t>今井農村公園</t>
    <rPh sb="0" eb="2">
      <t>イマイ</t>
    </rPh>
    <rPh sb="2" eb="4">
      <t>ノウソン</t>
    </rPh>
    <rPh sb="4" eb="6">
      <t>コウエン</t>
    </rPh>
    <phoneticPr fontId="2"/>
  </si>
  <si>
    <t>沓沢農村公園</t>
    <rPh sb="0" eb="2">
      <t>クツザワ</t>
    </rPh>
    <rPh sb="2" eb="4">
      <t>ノウソン</t>
    </rPh>
    <rPh sb="4" eb="6">
      <t>コウエン</t>
    </rPh>
    <phoneticPr fontId="2"/>
  </si>
  <si>
    <t>八幡農村公園</t>
    <rPh sb="0" eb="2">
      <t>ハチマン</t>
    </rPh>
    <rPh sb="2" eb="4">
      <t>ノウソン</t>
    </rPh>
    <rPh sb="4" eb="6">
      <t>コウエン</t>
    </rPh>
    <phoneticPr fontId="2"/>
  </si>
  <si>
    <t>稲荷農村公園</t>
    <rPh sb="0" eb="2">
      <t>イナリ</t>
    </rPh>
    <rPh sb="2" eb="4">
      <t>ノウソン</t>
    </rPh>
    <rPh sb="4" eb="6">
      <t>コウエン</t>
    </rPh>
    <phoneticPr fontId="2"/>
  </si>
  <si>
    <t>清川農村公園</t>
    <rPh sb="0" eb="2">
      <t>キヨカワ</t>
    </rPh>
    <rPh sb="2" eb="4">
      <t>ノウソン</t>
    </rPh>
    <rPh sb="4" eb="6">
      <t>コウエン</t>
    </rPh>
    <phoneticPr fontId="2"/>
  </si>
  <si>
    <t>十二新田農村公園</t>
    <rPh sb="0" eb="2">
      <t>ジュウニ</t>
    </rPh>
    <rPh sb="2" eb="4">
      <t>シンデン</t>
    </rPh>
    <rPh sb="4" eb="6">
      <t>ノウソン</t>
    </rPh>
    <rPh sb="6" eb="8">
      <t>コウエン</t>
    </rPh>
    <phoneticPr fontId="2"/>
  </si>
  <si>
    <t>菖蒲平公園</t>
    <rPh sb="0" eb="2">
      <t>ショウブ</t>
    </rPh>
    <rPh sb="2" eb="3">
      <t>タイラ</t>
    </rPh>
    <rPh sb="3" eb="5">
      <t>コウエン</t>
    </rPh>
    <phoneticPr fontId="2"/>
  </si>
  <si>
    <t>離山ミニパーク</t>
    <rPh sb="0" eb="1">
      <t>リ</t>
    </rPh>
    <rPh sb="1" eb="2">
      <t>ヤマ</t>
    </rPh>
    <phoneticPr fontId="2"/>
  </si>
  <si>
    <t>うな沢公園</t>
    <rPh sb="2" eb="3">
      <t>サワ</t>
    </rPh>
    <rPh sb="3" eb="5">
      <t>コウエン</t>
    </rPh>
    <phoneticPr fontId="2"/>
  </si>
  <si>
    <t>中津橋公園</t>
    <rPh sb="0" eb="2">
      <t>ナカツ</t>
    </rPh>
    <rPh sb="2" eb="3">
      <t>ハシ</t>
    </rPh>
    <rPh sb="3" eb="5">
      <t>コウエン</t>
    </rPh>
    <phoneticPr fontId="2"/>
  </si>
  <si>
    <t>総合計</t>
    <rPh sb="0" eb="1">
      <t>ソウ</t>
    </rPh>
    <rPh sb="1" eb="3">
      <t>ゴウケイ</t>
    </rPh>
    <phoneticPr fontId="2"/>
  </si>
  <si>
    <t>望月宿公園</t>
    <rPh sb="0" eb="2">
      <t>モチヅキ</t>
    </rPh>
    <rPh sb="2" eb="3">
      <t>ジュク</t>
    </rPh>
    <rPh sb="3" eb="5">
      <t>コウエン</t>
    </rPh>
    <phoneticPr fontId="2"/>
  </si>
  <si>
    <t>上小田切農村公園</t>
    <rPh sb="0" eb="1">
      <t>カミ</t>
    </rPh>
    <rPh sb="1" eb="4">
      <t>オダギリ</t>
    </rPh>
    <rPh sb="4" eb="6">
      <t>ノウソン</t>
    </rPh>
    <rPh sb="6" eb="8">
      <t>コウエン</t>
    </rPh>
    <phoneticPr fontId="2"/>
  </si>
  <si>
    <t>臼田</t>
    <rPh sb="0" eb="2">
      <t>ウスダ</t>
    </rPh>
    <phoneticPr fontId="2"/>
  </si>
  <si>
    <t>浅科</t>
    <rPh sb="0" eb="2">
      <t>アサシナ</t>
    </rPh>
    <phoneticPr fontId="2"/>
  </si>
  <si>
    <t>岩村田公園</t>
    <rPh sb="0" eb="3">
      <t>イワムラダ</t>
    </rPh>
    <rPh sb="3" eb="5">
      <t>コウエン</t>
    </rPh>
    <phoneticPr fontId="2"/>
  </si>
  <si>
    <t>橋詰公園</t>
    <rPh sb="0" eb="2">
      <t>ハシヅメ</t>
    </rPh>
    <rPh sb="2" eb="4">
      <t>コウエン</t>
    </rPh>
    <phoneticPr fontId="2"/>
  </si>
  <si>
    <t>五稜郭公園</t>
    <rPh sb="0" eb="3">
      <t>ゴリョウカク</t>
    </rPh>
    <rPh sb="3" eb="5">
      <t>コウエン</t>
    </rPh>
    <phoneticPr fontId="2"/>
  </si>
  <si>
    <t>広場</t>
    <rPh sb="0" eb="2">
      <t>ヒロバ</t>
    </rPh>
    <phoneticPr fontId="2"/>
  </si>
  <si>
    <t>原公園</t>
    <rPh sb="0" eb="1">
      <t>ハラ</t>
    </rPh>
    <rPh sb="1" eb="3">
      <t>コウエン</t>
    </rPh>
    <phoneticPr fontId="2"/>
  </si>
  <si>
    <t>計画（ha）</t>
    <rPh sb="0" eb="2">
      <t>ケイカク</t>
    </rPh>
    <phoneticPr fontId="2"/>
  </si>
  <si>
    <t>供　　用</t>
    <rPh sb="0" eb="1">
      <t>トモ</t>
    </rPh>
    <rPh sb="3" eb="4">
      <t>ヨウ</t>
    </rPh>
    <phoneticPr fontId="2"/>
  </si>
  <si>
    <t>公告</t>
    <rPh sb="0" eb="2">
      <t>コウコク</t>
    </rPh>
    <phoneticPr fontId="2"/>
  </si>
  <si>
    <t>２･２･１</t>
  </si>
  <si>
    <t>H13.12.21再公告</t>
    <rPh sb="9" eb="10">
      <t>サイ</t>
    </rPh>
    <rPh sb="10" eb="12">
      <t>コウコク</t>
    </rPh>
    <phoneticPr fontId="2"/>
  </si>
  <si>
    <t>臼田(H12)</t>
    <rPh sb="0" eb="2">
      <t>ウスダ</t>
    </rPh>
    <phoneticPr fontId="2"/>
  </si>
  <si>
    <t>左岸</t>
    <rPh sb="0" eb="2">
      <t>サガン</t>
    </rPh>
    <phoneticPr fontId="2"/>
  </si>
  <si>
    <t>泉　　　公　　　園</t>
    <rPh sb="0" eb="1">
      <t>イズミ</t>
    </rPh>
    <rPh sb="4" eb="5">
      <t>コウ</t>
    </rPh>
    <rPh sb="8" eb="9">
      <t>エン</t>
    </rPh>
    <phoneticPr fontId="2"/>
  </si>
  <si>
    <t>浅科(H14.4.6)</t>
    <rPh sb="0" eb="2">
      <t>アサシナ</t>
    </rPh>
    <phoneticPr fontId="2"/>
  </si>
  <si>
    <t>浅科（当初不明）</t>
    <rPh sb="0" eb="2">
      <t>アサシナ</t>
    </rPh>
    <rPh sb="3" eb="5">
      <t>トウショ</t>
    </rPh>
    <rPh sb="5" eb="7">
      <t>フメイ</t>
    </rPh>
    <phoneticPr fontId="2"/>
  </si>
  <si>
    <t>望月（H11.10.7)</t>
    <rPh sb="0" eb="2">
      <t>モチヅキ</t>
    </rPh>
    <phoneticPr fontId="2"/>
  </si>
  <si>
    <t>望月(H18.10.24)</t>
    <rPh sb="0" eb="2">
      <t>モチヅキ</t>
    </rPh>
    <phoneticPr fontId="2"/>
  </si>
  <si>
    <t>望月(H18.3.20)</t>
    <rPh sb="0" eb="2">
      <t>モチヅキ</t>
    </rPh>
    <phoneticPr fontId="2"/>
  </si>
  <si>
    <t>面積確定</t>
    <rPh sb="0" eb="2">
      <t>メンセキ</t>
    </rPh>
    <rPh sb="2" eb="4">
      <t>カクテイ</t>
    </rPh>
    <phoneticPr fontId="2"/>
  </si>
  <si>
    <t>面積確定による修正</t>
    <rPh sb="0" eb="2">
      <t>メンセキ</t>
    </rPh>
    <rPh sb="2" eb="4">
      <t>カクテイ</t>
    </rPh>
    <rPh sb="7" eb="9">
      <t>シュウセイ</t>
    </rPh>
    <phoneticPr fontId="2"/>
  </si>
  <si>
    <t>端数処理による面積不足分</t>
    <rPh sb="0" eb="2">
      <t>ハスウ</t>
    </rPh>
    <rPh sb="2" eb="4">
      <t>ショリ</t>
    </rPh>
    <rPh sb="7" eb="9">
      <t>メンセキ</t>
    </rPh>
    <rPh sb="9" eb="12">
      <t>フソクブン</t>
    </rPh>
    <phoneticPr fontId="2"/>
  </si>
  <si>
    <t>運動公園</t>
    <rPh sb="0" eb="4">
      <t>ウンドウコウエン</t>
    </rPh>
    <phoneticPr fontId="2"/>
  </si>
  <si>
    <t>佐久総合運動公園</t>
    <rPh sb="0" eb="2">
      <t>サク</t>
    </rPh>
    <rPh sb="2" eb="4">
      <t>ソウゴウ</t>
    </rPh>
    <rPh sb="4" eb="6">
      <t>ウンドウ</t>
    </rPh>
    <rPh sb="6" eb="8">
      <t>コウエン</t>
    </rPh>
    <phoneticPr fontId="3"/>
  </si>
  <si>
    <t>一部供用開始（マレット）</t>
    <rPh sb="0" eb="2">
      <t>イチブ</t>
    </rPh>
    <rPh sb="2" eb="4">
      <t>キョウヨウ</t>
    </rPh>
    <rPh sb="4" eb="6">
      <t>カイシ</t>
    </rPh>
    <phoneticPr fontId="2"/>
  </si>
  <si>
    <t>その他公園</t>
    <rPh sb="2" eb="3">
      <t>タ</t>
    </rPh>
    <rPh sb="3" eb="5">
      <t>コウエン</t>
    </rPh>
    <phoneticPr fontId="2"/>
  </si>
  <si>
    <t>都市計画変更</t>
    <rPh sb="0" eb="2">
      <t>トシ</t>
    </rPh>
    <rPh sb="2" eb="4">
      <t>ケイカク</t>
    </rPh>
    <rPh sb="4" eb="6">
      <t>ヘンコウ</t>
    </rPh>
    <phoneticPr fontId="2"/>
  </si>
  <si>
    <t>種別</t>
    <phoneticPr fontId="3"/>
  </si>
  <si>
    <t>名　　　　　　　　称</t>
    <phoneticPr fontId="3"/>
  </si>
  <si>
    <t>面　　　　　　　　積</t>
    <phoneticPr fontId="3"/>
  </si>
  <si>
    <t>供用開始</t>
    <phoneticPr fontId="2"/>
  </si>
  <si>
    <t>番号</t>
    <phoneticPr fontId="3"/>
  </si>
  <si>
    <t>公園名</t>
    <phoneticPr fontId="3"/>
  </si>
  <si>
    <t>年月日</t>
    <phoneticPr fontId="3"/>
  </si>
  <si>
    <t>ha</t>
    <phoneticPr fontId="2"/>
  </si>
  <si>
    <t>㎡</t>
    <phoneticPr fontId="2"/>
  </si>
  <si>
    <t>S.56. 3.31</t>
    <phoneticPr fontId="2"/>
  </si>
  <si>
    <t>２･２･９</t>
    <phoneticPr fontId="3"/>
  </si>
  <si>
    <t>佐太夫町公園</t>
    <phoneticPr fontId="3"/>
  </si>
  <si>
    <t>横町公園</t>
    <phoneticPr fontId="3"/>
  </si>
  <si>
    <t>成田公園</t>
    <phoneticPr fontId="3"/>
  </si>
  <si>
    <t>橋場公園</t>
    <phoneticPr fontId="3"/>
  </si>
  <si>
    <t>都市計画決定なし</t>
    <phoneticPr fontId="2"/>
  </si>
  <si>
    <t>３･２･１</t>
    <phoneticPr fontId="3"/>
  </si>
  <si>
    <t>王城公園</t>
    <phoneticPr fontId="3"/>
  </si>
  <si>
    <t>３･２･３</t>
    <phoneticPr fontId="3"/>
  </si>
  <si>
    <t>中嶋公園</t>
    <phoneticPr fontId="3"/>
  </si>
  <si>
    <t>ミレニアムパーク</t>
    <phoneticPr fontId="3"/>
  </si>
  <si>
    <t>H.13. 3 24</t>
    <phoneticPr fontId="2"/>
  </si>
  <si>
    <t>住区基幹公園</t>
    <rPh sb="0" eb="1">
      <t>ジュウ</t>
    </rPh>
    <rPh sb="1" eb="2">
      <t>ク</t>
    </rPh>
    <rPh sb="2" eb="4">
      <t>キカン</t>
    </rPh>
    <rPh sb="4" eb="6">
      <t>コウエン</t>
    </rPh>
    <phoneticPr fontId="2"/>
  </si>
  <si>
    <t>右岸（公告日）</t>
    <rPh sb="0" eb="2">
      <t>ウガン</t>
    </rPh>
    <rPh sb="3" eb="5">
      <t>コウコク</t>
    </rPh>
    <rPh sb="5" eb="6">
      <t>ビ</t>
    </rPh>
    <phoneticPr fontId="2"/>
  </si>
  <si>
    <t>近津南公園</t>
    <rPh sb="0" eb="2">
      <t>チカツ</t>
    </rPh>
    <rPh sb="2" eb="3">
      <t>ミナミ</t>
    </rPh>
    <rPh sb="3" eb="5">
      <t>コウエン</t>
    </rPh>
    <phoneticPr fontId="2"/>
  </si>
  <si>
    <t>宮ノ前公園</t>
    <rPh sb="0" eb="1">
      <t>ミヤ</t>
    </rPh>
    <rPh sb="2" eb="3">
      <t>マエ</t>
    </rPh>
    <rPh sb="3" eb="5">
      <t>コウエン</t>
    </rPh>
    <phoneticPr fontId="2"/>
  </si>
  <si>
    <t>県営部分10,265.19㎡</t>
    <rPh sb="0" eb="2">
      <t>ケンエイ</t>
    </rPh>
    <rPh sb="2" eb="4">
      <t>ブブン</t>
    </rPh>
    <phoneticPr fontId="2"/>
  </si>
  <si>
    <t>県から移管90,040.69㎡</t>
    <rPh sb="0" eb="1">
      <t>ケン</t>
    </rPh>
    <rPh sb="3" eb="5">
      <t>イカン</t>
    </rPh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</si>
  <si>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</si>
  <si>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t>街区</t>
    <phoneticPr fontId="2"/>
  </si>
  <si>
    <t>２･２･２</t>
    <phoneticPr fontId="3"/>
  </si>
  <si>
    <t>中央公園</t>
    <phoneticPr fontId="3"/>
  </si>
  <si>
    <t>ha</t>
    <phoneticPr fontId="2"/>
  </si>
  <si>
    <t>２･２･５</t>
    <phoneticPr fontId="3"/>
  </si>
  <si>
    <t>若宮公園</t>
    <phoneticPr fontId="3"/>
  </si>
  <si>
    <t>２･２･６</t>
    <phoneticPr fontId="3"/>
  </si>
  <si>
    <t>城山公園</t>
    <phoneticPr fontId="3"/>
  </si>
  <si>
    <t>S.51.11. 1</t>
    <phoneticPr fontId="2"/>
  </si>
  <si>
    <t>都市計画決定なし</t>
    <phoneticPr fontId="2"/>
  </si>
  <si>
    <t>㎡</t>
    <phoneticPr fontId="2"/>
  </si>
  <si>
    <t>H26.3.20変更公告</t>
    <rPh sb="8" eb="10">
      <t>ヘンコウ</t>
    </rPh>
    <rPh sb="10" eb="12">
      <t>コウコク</t>
    </rPh>
    <phoneticPr fontId="2"/>
  </si>
  <si>
    <t>２･２･８</t>
    <phoneticPr fontId="3"/>
  </si>
  <si>
    <t>成知公園</t>
    <phoneticPr fontId="3"/>
  </si>
  <si>
    <t>水上公園</t>
    <phoneticPr fontId="3"/>
  </si>
  <si>
    <t>ha</t>
    <phoneticPr fontId="2"/>
  </si>
  <si>
    <t>＊宇とう公園</t>
    <phoneticPr fontId="3"/>
  </si>
  <si>
    <t>東田公園</t>
    <phoneticPr fontId="3"/>
  </si>
  <si>
    <t>久保田公園</t>
    <phoneticPr fontId="3"/>
  </si>
  <si>
    <t>仙禄湖公園</t>
    <phoneticPr fontId="3"/>
  </si>
  <si>
    <t>曽根公園</t>
    <phoneticPr fontId="3"/>
  </si>
  <si>
    <t>高柳公園</t>
    <phoneticPr fontId="3"/>
  </si>
  <si>
    <t>鍛冶屋公園</t>
    <phoneticPr fontId="3"/>
  </si>
  <si>
    <t>取出町ふれあい公園</t>
    <phoneticPr fontId="3"/>
  </si>
  <si>
    <t>枇杷坂公園</t>
    <phoneticPr fontId="3"/>
  </si>
  <si>
    <t>H.13.12.21</t>
    <phoneticPr fontId="2"/>
  </si>
  <si>
    <t>H.15. 6.30</t>
    <phoneticPr fontId="2"/>
  </si>
  <si>
    <t>ha</t>
    <phoneticPr fontId="2"/>
  </si>
  <si>
    <t>㎡</t>
    <phoneticPr fontId="2"/>
  </si>
  <si>
    <t>都市計画決定なし</t>
    <phoneticPr fontId="2"/>
  </si>
  <si>
    <t>H.21. 3.27</t>
    <phoneticPr fontId="2"/>
  </si>
  <si>
    <t>㎡</t>
    <phoneticPr fontId="2"/>
  </si>
  <si>
    <t>都市計画決定なし</t>
    <phoneticPr fontId="2"/>
  </si>
  <si>
    <t>４･４･２</t>
    <phoneticPr fontId="3"/>
  </si>
  <si>
    <t>鼻顔公園</t>
    <phoneticPr fontId="3"/>
  </si>
  <si>
    <t>-</t>
    <phoneticPr fontId="2"/>
  </si>
  <si>
    <t>４・４・３</t>
    <phoneticPr fontId="2"/>
  </si>
  <si>
    <t>S.50.9.16</t>
    <phoneticPr fontId="2"/>
  </si>
  <si>
    <t>S.57.10.18</t>
    <phoneticPr fontId="2"/>
  </si>
  <si>
    <t>市民交流ひろば</t>
    <rPh sb="0" eb="2">
      <t>シミン</t>
    </rPh>
    <rPh sb="2" eb="4">
      <t>コウリュウ</t>
    </rPh>
    <phoneticPr fontId="2"/>
  </si>
  <si>
    <t>５･５･２</t>
    <phoneticPr fontId="3"/>
  </si>
  <si>
    <t>平尾山公園</t>
    <phoneticPr fontId="3"/>
  </si>
  <si>
    <t>５･５･１</t>
    <phoneticPr fontId="3"/>
  </si>
  <si>
    <t>駒場公園</t>
    <phoneticPr fontId="3"/>
  </si>
  <si>
    <t>６・５・１</t>
    <phoneticPr fontId="2"/>
  </si>
  <si>
    <t>H.12.7.6</t>
    <phoneticPr fontId="2"/>
  </si>
  <si>
    <t>H.22. 8.21</t>
    <phoneticPr fontId="2"/>
  </si>
  <si>
    <t>一部供用開始（陸上競技場）</t>
    <rPh sb="7" eb="9">
      <t>リクジョウ</t>
    </rPh>
    <rPh sb="9" eb="11">
      <t>キョウギ</t>
    </rPh>
    <rPh sb="11" eb="12">
      <t>ジョウ</t>
    </rPh>
    <phoneticPr fontId="2"/>
  </si>
  <si>
    <t>一部供用開始（補助競技場）</t>
    <rPh sb="7" eb="9">
      <t>ホジョ</t>
    </rPh>
    <phoneticPr fontId="2"/>
  </si>
  <si>
    <t>榛名平公園</t>
    <phoneticPr fontId="3"/>
  </si>
  <si>
    <t>S.62. 3.31</t>
    <phoneticPr fontId="2"/>
  </si>
  <si>
    <r>
      <t>h</t>
    </r>
    <r>
      <rPr>
        <sz val="11"/>
        <rFont val="ＭＳ Ｐゴシック"/>
        <family val="3"/>
        <charset val="128"/>
      </rPr>
      <t>a</t>
    </r>
    <phoneticPr fontId="2"/>
  </si>
  <si>
    <r>
      <t>H.12. 9</t>
    </r>
    <r>
      <rPr>
        <sz val="11"/>
        <rFont val="ＭＳ Ｐゴシック"/>
        <family val="3"/>
        <charset val="128"/>
      </rPr>
      <t>.29</t>
    </r>
    <phoneticPr fontId="3"/>
  </si>
  <si>
    <r>
      <t>H.14.</t>
    </r>
    <r>
      <rPr>
        <sz val="11"/>
        <rFont val="ＭＳ Ｐゴシック"/>
        <family val="3"/>
        <charset val="128"/>
      </rPr>
      <t xml:space="preserve"> 6.28</t>
    </r>
    <phoneticPr fontId="2"/>
  </si>
  <si>
    <r>
      <t>S.49.</t>
    </r>
    <r>
      <rPr>
        <sz val="11"/>
        <rFont val="ＭＳ Ｐゴシック"/>
        <family val="3"/>
        <charset val="128"/>
      </rPr>
      <t xml:space="preserve"> 4. 1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</si>
  <si>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1. 7. 1</t>
    </r>
    <phoneticPr fontId="2"/>
  </si>
  <si>
    <r>
      <t>H</t>
    </r>
    <r>
      <rPr>
        <sz val="11"/>
        <rFont val="ＭＳ Ｐゴシック"/>
        <family val="3"/>
        <charset val="128"/>
      </rPr>
      <t>.19. 2.20</t>
    </r>
    <phoneticPr fontId="2"/>
  </si>
  <si>
    <r>
      <t>H</t>
    </r>
    <r>
      <rPr>
        <sz val="11"/>
        <rFont val="ＭＳ Ｐゴシック"/>
        <family val="3"/>
        <charset val="128"/>
      </rPr>
      <t>.22. 3.30</t>
    </r>
    <phoneticPr fontId="2"/>
  </si>
  <si>
    <r>
      <t>H</t>
    </r>
    <r>
      <rPr>
        <sz val="11"/>
        <rFont val="ＭＳ Ｐゴシック"/>
        <family val="3"/>
        <charset val="128"/>
      </rPr>
      <t>.22. 8.21</t>
    </r>
    <phoneticPr fontId="2"/>
  </si>
  <si>
    <r>
      <t>望月(</t>
    </r>
    <r>
      <rPr>
        <sz val="11"/>
        <rFont val="ＭＳ Ｐゴシック"/>
        <family val="3"/>
        <charset val="128"/>
      </rPr>
      <t>H5.6.8)</t>
    </r>
    <rPh sb="0" eb="2">
      <t>モチヅキ</t>
    </rPh>
    <phoneticPr fontId="2"/>
  </si>
  <si>
    <r>
      <t>望月(</t>
    </r>
    <r>
      <rPr>
        <sz val="11"/>
        <rFont val="ＭＳ Ｐゴシック"/>
        <family val="3"/>
        <charset val="128"/>
      </rPr>
      <t>H9.9.22)</t>
    </r>
    <rPh sb="0" eb="2">
      <t>モチヅキ</t>
    </rPh>
    <phoneticPr fontId="2"/>
  </si>
  <si>
    <r>
      <t>S.57. 3.</t>
    </r>
    <r>
      <rPr>
        <sz val="11"/>
        <rFont val="ＭＳ Ｐゴシック"/>
        <family val="3"/>
        <charset val="128"/>
      </rPr>
      <t>31</t>
    </r>
    <phoneticPr fontId="2"/>
  </si>
  <si>
    <r>
      <t>H.12.</t>
    </r>
    <r>
      <rPr>
        <sz val="11"/>
        <rFont val="ＭＳ Ｐゴシック"/>
        <family val="3"/>
        <charset val="128"/>
      </rPr>
      <t xml:space="preserve"> 6.30</t>
    </r>
    <phoneticPr fontId="3"/>
  </si>
  <si>
    <r>
      <t>S.31.</t>
    </r>
    <r>
      <rPr>
        <sz val="11"/>
        <rFont val="ＭＳ Ｐゴシック"/>
        <family val="3"/>
        <charset val="128"/>
      </rPr>
      <t xml:space="preserve"> 4.20</t>
    </r>
    <phoneticPr fontId="2"/>
  </si>
  <si>
    <r>
      <t>S.63.</t>
    </r>
    <r>
      <rPr>
        <sz val="11"/>
        <rFont val="ＭＳ Ｐゴシック"/>
        <family val="3"/>
        <charset val="128"/>
      </rPr>
      <t xml:space="preserve"> 4.26</t>
    </r>
    <phoneticPr fontId="2"/>
  </si>
  <si>
    <r>
      <t>H.</t>
    </r>
    <r>
      <rPr>
        <sz val="11"/>
        <rFont val="ＭＳ Ｐゴシック"/>
        <family val="3"/>
        <charset val="128"/>
      </rPr>
      <t xml:space="preserve"> 1. 5.20</t>
    </r>
    <phoneticPr fontId="2"/>
  </si>
  <si>
    <r>
      <t xml:space="preserve">H. </t>
    </r>
    <r>
      <rPr>
        <sz val="11"/>
        <rFont val="ＭＳ Ｐゴシック"/>
        <family val="3"/>
        <charset val="128"/>
      </rPr>
      <t>2. 4.27</t>
    </r>
    <phoneticPr fontId="2"/>
  </si>
  <si>
    <r>
      <t>H.</t>
    </r>
    <r>
      <rPr>
        <sz val="11"/>
        <rFont val="ＭＳ Ｐゴシック"/>
        <family val="3"/>
        <charset val="128"/>
      </rPr>
      <t xml:space="preserve"> 4.12.16</t>
    </r>
    <phoneticPr fontId="2"/>
  </si>
  <si>
    <r>
      <t>H</t>
    </r>
    <r>
      <rPr>
        <sz val="11"/>
        <rFont val="ＭＳ Ｐゴシック"/>
        <family val="3"/>
        <charset val="128"/>
      </rPr>
      <t>. 9.10. 1</t>
    </r>
    <phoneticPr fontId="2"/>
  </si>
  <si>
    <r>
      <t>S.58.</t>
    </r>
    <r>
      <rPr>
        <sz val="11"/>
        <rFont val="ＭＳ Ｐゴシック"/>
        <family val="3"/>
        <charset val="128"/>
      </rPr>
      <t xml:space="preserve"> 3.31</t>
    </r>
    <phoneticPr fontId="2"/>
  </si>
  <si>
    <r>
      <t>S.</t>
    </r>
    <r>
      <rPr>
        <sz val="11"/>
        <rFont val="ＭＳ Ｐゴシック"/>
        <family val="3"/>
        <charset val="128"/>
      </rPr>
      <t>60. 3.31</t>
    </r>
    <phoneticPr fontId="2"/>
  </si>
  <si>
    <r>
      <t>H.</t>
    </r>
    <r>
      <rPr>
        <sz val="11"/>
        <rFont val="ＭＳ Ｐゴシック"/>
        <family val="3"/>
        <charset val="128"/>
      </rPr>
      <t>14 .3.31</t>
    </r>
    <phoneticPr fontId="2"/>
  </si>
  <si>
    <r>
      <t>H.</t>
    </r>
    <r>
      <rPr>
        <sz val="11"/>
        <rFont val="ＭＳ Ｐゴシック"/>
        <family val="3"/>
        <charset val="128"/>
      </rPr>
      <t xml:space="preserve"> 9. 3.31</t>
    </r>
    <phoneticPr fontId="2"/>
  </si>
  <si>
    <r>
      <t>H</t>
    </r>
    <r>
      <rPr>
        <sz val="11"/>
        <rFont val="ＭＳ Ｐゴシック"/>
        <family val="3"/>
        <charset val="128"/>
      </rPr>
      <t>.15.12.15</t>
    </r>
    <phoneticPr fontId="2"/>
  </si>
  <si>
    <t>18-20　公園の状況</t>
    <rPh sb="6" eb="8">
      <t>コウエン</t>
    </rPh>
    <rPh sb="9" eb="11">
      <t>ジョウキョウ</t>
    </rPh>
    <phoneticPr fontId="2"/>
  </si>
  <si>
    <t>平成26年度　　　　　　佐　久　市　　公　園　一　覧　表</t>
    <rPh sb="0" eb="2">
      <t>ヘイセイ</t>
    </rPh>
    <rPh sb="4" eb="6">
      <t>ネンド</t>
    </rPh>
    <rPh sb="25" eb="26">
      <t>ラン</t>
    </rPh>
    <phoneticPr fontId="3"/>
  </si>
  <si>
    <t>平成26年4月1日 現在</t>
    <rPh sb="0" eb="2">
      <t>ヘイセイ</t>
    </rPh>
    <rPh sb="4" eb="5">
      <t>ネン</t>
    </rPh>
    <rPh sb="6" eb="7">
      <t>ガツ</t>
    </rPh>
    <rPh sb="8" eb="9">
      <t>ニチ</t>
    </rPh>
    <rPh sb="10" eb="12">
      <t>ゲンザイ</t>
    </rPh>
    <phoneticPr fontId="2"/>
  </si>
  <si>
    <t>H.25. 4. 1</t>
    <phoneticPr fontId="2"/>
  </si>
  <si>
    <t>H.26. 4. 1</t>
    <phoneticPr fontId="2"/>
  </si>
  <si>
    <t>H.23. 7.11</t>
    <phoneticPr fontId="2"/>
  </si>
  <si>
    <t>H.26. 3.10</t>
    <phoneticPr fontId="2"/>
  </si>
  <si>
    <t>H.22. 8.21</t>
    <phoneticPr fontId="2"/>
  </si>
  <si>
    <r>
      <t>H.14.10.</t>
    </r>
    <r>
      <rPr>
        <sz val="11"/>
        <rFont val="ＭＳ Ｐゴシック"/>
        <family val="3"/>
        <charset val="128"/>
      </rPr>
      <t xml:space="preserve"> 1</t>
    </r>
    <phoneticPr fontId="2"/>
  </si>
  <si>
    <t>H.25.10.12</t>
    <phoneticPr fontId="2"/>
  </si>
  <si>
    <r>
      <t>H.22.</t>
    </r>
    <r>
      <rPr>
        <sz val="11"/>
        <rFont val="ＭＳ Ｐゴシック"/>
        <family val="3"/>
        <charset val="128"/>
      </rPr>
      <t xml:space="preserve"> 8.21</t>
    </r>
    <phoneticPr fontId="2"/>
  </si>
  <si>
    <t>H.24. 8.10</t>
    <phoneticPr fontId="2"/>
  </si>
  <si>
    <t>平成２８年１２月に赤字の箇所を修正しました。</t>
    <rPh sb="0" eb="2">
      <t>ヘイセイ</t>
    </rPh>
    <rPh sb="4" eb="5">
      <t>ネン</t>
    </rPh>
    <rPh sb="7" eb="8">
      <t>ガツ</t>
    </rPh>
    <rPh sb="9" eb="11">
      <t>アカジ</t>
    </rPh>
    <rPh sb="12" eb="14">
      <t>カショ</t>
    </rPh>
    <rPh sb="15" eb="17">
      <t>シュウセイ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</si>
</sst>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76" formatCode="0.00_);[Red]\(0.00\)"/>
    <numFmt numFmtId="177" formatCode="0.00_ "/>
    <numFmt numFmtId="179" formatCode="#,##0.00_ "/>
    <numFmt numFmtId="180" formatCode="General&quot;箇&quot;&quot;所&quot;"/>
    <numFmt numFmtId="183" formatCode="0_);[Red]\(0\)"/>
    <numFmt numFmtId="190" formatCode="#,##0.0;[Red]\-#,##0.0"/>
    <numFmt numFmtId="191" formatCode="#,##0.00_ ;[Red]\-#,##0.00\ "/>
    <numFmt numFmtId="192" formatCode="#,##0.00_);[Red]\(#,##0.00\)"/>
    <numFmt numFmtId="193" formatCode="#,##0_);[Red]\(#,##0\)"/>
  </numFmts>
  <fonts count="1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明朝"/>
      <family val="1"/>
      <charset val="128"/>
    </font>
    <font>
      <sz val="11"/>
      <name val="ＤＨＰ平成明朝体W3"/>
      <family val="3"/>
      <charset val="128"/>
    </font>
    <font>
      <b/>
      <sz val="1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CCFFFF"/>
        <bgColor indexed="64"/>
      </patternFill>
    </fill>
  </fills>
  <borders count="69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medium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6" fillId="0" borderId="0">
      <alignment vertical="center"/>
    </xf>
  </cellStyleXfs>
  <cellXfs count="380">
    <xf numFmtId="0" fontId="0" fillId="0" borderId="0" xfId="0"/>
    <xf numFmtId="0" fontId="5" fillId="0" borderId="1" xfId="0" applyFont="1" applyBorder="1" applyAlignment="1" applyProtection="1">
      <alignment horizontal="center" vertical="center"/>
    </xf>
    <xf numFmtId="57" fontId="0" fillId="0" borderId="2" xfId="0" applyNumberFormat="1" applyFont="1" applyBorder="1" applyAlignment="1" applyProtection="1">
      <alignment horizontal="distributed" vertical="center" justifyLastLine="1" shrinkToFit="1"/>
    </xf>
    <xf numFmtId="0" fontId="7" fillId="2" borderId="3" xfId="0" applyFont="1" applyFill="1" applyBorder="1" applyAlignment="1" applyProtection="1">
      <alignment horizontal="center" vertical="center" shrinkToFit="1"/>
    </xf>
    <xf numFmtId="180" fontId="7" fillId="2" borderId="4" xfId="0" applyNumberFormat="1" applyFont="1" applyFill="1" applyBorder="1" applyAlignment="1" applyProtection="1">
      <alignment horizontal="center" vertical="center"/>
    </xf>
    <xf numFmtId="176" fontId="7" fillId="2" borderId="4" xfId="1" applyNumberFormat="1" applyFont="1" applyFill="1" applyBorder="1" applyAlignment="1" applyProtection="1">
      <alignment vertical="center"/>
    </xf>
    <xf numFmtId="176" fontId="7" fillId="2" borderId="4" xfId="1" applyNumberFormat="1" applyFont="1" applyFill="1" applyBorder="1" applyAlignment="1" applyProtection="1">
      <alignment horizontal="center" vertical="center"/>
    </xf>
    <xf numFmtId="38" fontId="7" fillId="2" borderId="4" xfId="1" applyFont="1" applyFill="1" applyBorder="1" applyAlignment="1" applyProtection="1">
      <alignment vertical="center"/>
    </xf>
    <xf numFmtId="57" fontId="7" fillId="2" borderId="5" xfId="1" applyNumberFormat="1" applyFont="1" applyFill="1" applyBorder="1" applyAlignment="1" applyProtection="1">
      <alignment vertical="center"/>
    </xf>
    <xf numFmtId="177" fontId="7" fillId="2" borderId="6" xfId="1" applyNumberFormat="1" applyFont="1" applyFill="1" applyBorder="1" applyAlignment="1" applyProtection="1">
      <alignment vertical="center"/>
    </xf>
    <xf numFmtId="57" fontId="0" fillId="0" borderId="7" xfId="1" applyNumberFormat="1" applyFont="1" applyFill="1" applyBorder="1" applyAlignment="1" applyProtection="1">
      <alignment horizontal="distributed" vertical="center" justifyLastLine="1"/>
    </xf>
    <xf numFmtId="0" fontId="7" fillId="2" borderId="4" xfId="0" applyFont="1" applyFill="1" applyBorder="1" applyAlignment="1" applyProtection="1">
      <alignment horizontal="center" vertical="center" shrinkToFit="1"/>
    </xf>
    <xf numFmtId="49" fontId="0" fillId="0" borderId="8" xfId="1" applyNumberFormat="1" applyFont="1" applyBorder="1" applyAlignment="1" applyProtection="1">
      <alignment horizontal="center" vertical="center"/>
    </xf>
    <xf numFmtId="49" fontId="0" fillId="0" borderId="9" xfId="1" applyNumberFormat="1" applyFont="1" applyBorder="1" applyAlignment="1" applyProtection="1">
      <alignment horizontal="center" vertical="center"/>
    </xf>
    <xf numFmtId="57" fontId="7" fillId="2" borderId="10" xfId="1" applyNumberFormat="1" applyFont="1" applyFill="1" applyBorder="1" applyAlignment="1" applyProtection="1">
      <alignment vertical="center"/>
    </xf>
    <xf numFmtId="57" fontId="0" fillId="0" borderId="11" xfId="1" applyNumberFormat="1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horizontal="center" vertical="center"/>
    </xf>
    <xf numFmtId="57" fontId="0" fillId="0" borderId="13" xfId="1" applyNumberFormat="1" applyFont="1" applyBorder="1" applyAlignment="1" applyProtection="1">
      <alignment horizontal="distributed" vertical="center" justifyLastLine="1"/>
    </xf>
    <xf numFmtId="0" fontId="8" fillId="3" borderId="14" xfId="0" applyFont="1" applyFill="1" applyBorder="1" applyAlignment="1" applyProtection="1">
      <alignment horizontal="distributed" vertical="center" justifyLastLine="1"/>
    </xf>
    <xf numFmtId="57" fontId="0" fillId="3" borderId="2" xfId="0" applyNumberFormat="1" applyFont="1" applyFill="1" applyBorder="1" applyAlignment="1" applyProtection="1">
      <alignment horizontal="distributed" vertical="center" justifyLastLine="1" shrinkToFit="1"/>
    </xf>
    <xf numFmtId="57" fontId="0" fillId="0" borderId="2" xfId="1" applyNumberFormat="1" applyFont="1" applyBorder="1" applyAlignment="1" applyProtection="1">
      <alignment horizontal="distributed" vertical="center" justifyLastLine="1"/>
    </xf>
    <xf numFmtId="57" fontId="4" fillId="0" borderId="15" xfId="0" applyNumberFormat="1" applyFont="1" applyFill="1" applyBorder="1" applyAlignment="1" applyProtection="1">
      <alignment horizontal="distributed" vertical="center" justifyLastLine="1" shrinkToFit="1"/>
    </xf>
    <xf numFmtId="3" fontId="0" fillId="0" borderId="16" xfId="0" applyNumberFormat="1" applyFont="1" applyBorder="1" applyAlignment="1" applyProtection="1">
      <alignment horizontal="distributed" vertical="center" justifyLastLine="1" shrinkToFit="1"/>
    </xf>
    <xf numFmtId="0" fontId="7" fillId="2" borderId="17" xfId="0" applyFont="1" applyFill="1" applyBorder="1" applyAlignment="1" applyProtection="1">
      <alignment horizontal="center" vertical="center" shrinkToFit="1"/>
    </xf>
    <xf numFmtId="57" fontId="7" fillId="2" borderId="18" xfId="1" applyNumberFormat="1" applyFont="1" applyFill="1" applyBorder="1" applyAlignment="1" applyProtection="1">
      <alignment vertical="center"/>
    </xf>
    <xf numFmtId="0" fontId="7" fillId="2" borderId="19" xfId="0" applyFont="1" applyFill="1" applyBorder="1" applyAlignment="1" applyProtection="1">
      <alignment horizontal="center" vertical="center" shrinkToFit="1"/>
    </xf>
    <xf numFmtId="57" fontId="7" fillId="2" borderId="20" xfId="1" applyNumberFormat="1" applyFont="1" applyFill="1" applyBorder="1" applyAlignment="1" applyProtection="1">
      <alignment vertical="center"/>
    </xf>
    <xf numFmtId="57" fontId="0" fillId="0" borderId="13" xfId="0" applyNumberFormat="1" applyFont="1" applyBorder="1" applyAlignment="1" applyProtection="1">
      <alignment horizontal="distributed" vertical="center" justifyLastLine="1" shrinkToFit="1"/>
    </xf>
    <xf numFmtId="57" fontId="0" fillId="0" borderId="21" xfId="0" applyNumberFormat="1" applyFont="1" applyFill="1" applyBorder="1" applyAlignment="1" applyProtection="1">
      <alignment horizontal="center" vertical="center" shrinkToFit="1"/>
    </xf>
    <xf numFmtId="0" fontId="0" fillId="0" borderId="0" xfId="0" applyFont="1" applyAlignment="1">
      <alignment vertical="center"/>
    </xf>
    <xf numFmtId="4" fontId="0" fillId="0" borderId="0" xfId="0" applyNumberFormat="1" applyFont="1" applyAlignment="1">
      <alignment vertical="center"/>
    </xf>
    <xf numFmtId="38" fontId="0" fillId="0" borderId="0" xfId="1" applyFont="1" applyAlignment="1">
      <alignment vertical="center"/>
    </xf>
    <xf numFmtId="177" fontId="0" fillId="0" borderId="0" xfId="0" applyNumberFormat="1" applyFont="1" applyAlignment="1">
      <alignment vertical="center"/>
    </xf>
    <xf numFmtId="0" fontId="0" fillId="0" borderId="0" xfId="0" applyFont="1" applyAlignment="1" applyProtection="1">
      <alignment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distributed" vertical="center" justifyLastLine="1"/>
    </xf>
    <xf numFmtId="179" fontId="0" fillId="0" borderId="23" xfId="0" applyNumberFormat="1" applyFont="1" applyBorder="1" applyAlignment="1" applyProtection="1">
      <alignment vertical="center"/>
    </xf>
    <xf numFmtId="179" fontId="0" fillId="0" borderId="23" xfId="0" applyNumberFormat="1" applyFont="1" applyBorder="1" applyAlignment="1" applyProtection="1">
      <alignment horizontal="center" vertical="center"/>
    </xf>
    <xf numFmtId="57" fontId="0" fillId="0" borderId="7" xfId="1" applyNumberFormat="1" applyFont="1" applyBorder="1" applyAlignment="1" applyProtection="1">
      <alignment horizontal="distributed" vertical="center" justifyLastLine="1"/>
    </xf>
    <xf numFmtId="57" fontId="0" fillId="0" borderId="7" xfId="0" applyNumberFormat="1" applyFont="1" applyBorder="1" applyAlignment="1" applyProtection="1">
      <alignment horizontal="distributed" vertical="center" justifyLastLine="1" shrinkToFit="1"/>
    </xf>
    <xf numFmtId="177" fontId="0" fillId="0" borderId="24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center" vertical="center" shrinkToFit="1"/>
    </xf>
    <xf numFmtId="0" fontId="0" fillId="0" borderId="14" xfId="0" applyFont="1" applyBorder="1" applyAlignment="1" applyProtection="1">
      <alignment horizontal="distributed" vertical="center" justifyLastLine="1"/>
    </xf>
    <xf numFmtId="179" fontId="0" fillId="0" borderId="14" xfId="0" applyNumberFormat="1" applyFont="1" applyBorder="1" applyAlignment="1" applyProtection="1">
      <alignment vertical="center"/>
    </xf>
    <xf numFmtId="192" fontId="0" fillId="0" borderId="14" xfId="1" applyNumberFormat="1" applyFont="1" applyFill="1" applyBorder="1" applyAlignment="1" applyProtection="1">
      <alignment vertical="center"/>
    </xf>
    <xf numFmtId="179" fontId="0" fillId="0" borderId="14" xfId="0" applyNumberFormat="1" applyFont="1" applyBorder="1" applyAlignment="1" applyProtection="1">
      <alignment horizontal="center" vertical="center"/>
    </xf>
    <xf numFmtId="176" fontId="0" fillId="0" borderId="14" xfId="1" applyNumberFormat="1" applyFont="1" applyBorder="1" applyAlignment="1" applyProtection="1">
      <alignment vertical="center"/>
    </xf>
    <xf numFmtId="176" fontId="0" fillId="0" borderId="14" xfId="1" applyNumberFormat="1" applyFont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horizontal="center" vertical="center" shrinkToFit="1"/>
    </xf>
    <xf numFmtId="0" fontId="0" fillId="0" borderId="21" xfId="0" applyFont="1" applyFill="1" applyBorder="1" applyAlignment="1" applyProtection="1">
      <alignment horizontal="distributed" vertical="center" justifyLastLine="1"/>
    </xf>
    <xf numFmtId="176" fontId="0" fillId="0" borderId="21" xfId="1" applyNumberFormat="1" applyFont="1" applyFill="1" applyBorder="1" applyAlignment="1" applyProtection="1">
      <alignment vertical="center"/>
    </xf>
    <xf numFmtId="192" fontId="0" fillId="0" borderId="21" xfId="1" applyNumberFormat="1" applyFont="1" applyFill="1" applyBorder="1" applyAlignment="1" applyProtection="1">
      <alignment vertical="center"/>
    </xf>
    <xf numFmtId="179" fontId="0" fillId="0" borderId="21" xfId="0" applyNumberFormat="1" applyFont="1" applyBorder="1" applyAlignment="1" applyProtection="1">
      <alignment horizontal="center" vertical="center"/>
    </xf>
    <xf numFmtId="57" fontId="0" fillId="0" borderId="8" xfId="1" applyNumberFormat="1" applyFont="1" applyFill="1" applyBorder="1" applyAlignment="1" applyProtection="1">
      <alignment horizontal="distributed" vertical="center" justifyLastLine="1"/>
    </xf>
    <xf numFmtId="57" fontId="0" fillId="0" borderId="8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5" xfId="0" applyNumberFormat="1" applyFont="1" applyBorder="1" applyAlignment="1" applyProtection="1">
      <alignment vertical="center"/>
    </xf>
    <xf numFmtId="0" fontId="0" fillId="0" borderId="26" xfId="0" applyFont="1" applyFill="1" applyBorder="1" applyAlignment="1" applyProtection="1">
      <alignment horizontal="center" vertical="center" shrinkToFit="1"/>
    </xf>
    <xf numFmtId="0" fontId="0" fillId="0" borderId="26" xfId="0" applyFont="1" applyFill="1" applyBorder="1" applyAlignment="1" applyProtection="1">
      <alignment horizontal="distributed" vertical="center" justifyLastLine="1"/>
    </xf>
    <xf numFmtId="179" fontId="0" fillId="0" borderId="26" xfId="0" applyNumberFormat="1" applyFont="1" applyFill="1" applyBorder="1" applyAlignment="1" applyProtection="1">
      <alignment vertical="center"/>
    </xf>
    <xf numFmtId="192" fontId="0" fillId="0" borderId="26" xfId="1" applyNumberFormat="1" applyFont="1" applyFill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horizontal="center" vertical="center"/>
    </xf>
    <xf numFmtId="57" fontId="0" fillId="0" borderId="9" xfId="1" applyNumberFormat="1" applyFont="1" applyFill="1" applyBorder="1" applyAlignment="1" applyProtection="1">
      <alignment horizontal="distributed" vertical="center" justifyLastLine="1"/>
    </xf>
    <xf numFmtId="57" fontId="0" fillId="0" borderId="9" xfId="0" applyNumberFormat="1" applyFont="1" applyFill="1" applyBorder="1" applyAlignment="1" applyProtection="1">
      <alignment horizontal="distributed" vertical="center" justifyLastLine="1" shrinkToFit="1"/>
    </xf>
    <xf numFmtId="177" fontId="0" fillId="0" borderId="27" xfId="0" applyNumberFormat="1" applyFont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vertical="center"/>
    </xf>
    <xf numFmtId="192" fontId="0" fillId="4" borderId="28" xfId="1" applyNumberFormat="1" applyFont="1" applyFill="1" applyBorder="1" applyAlignment="1" applyProtection="1">
      <alignment vertical="center"/>
    </xf>
    <xf numFmtId="179" fontId="0" fillId="4" borderId="28" xfId="0" applyNumberFormat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horizontal="distributed" vertical="center" justifyLastLine="1"/>
    </xf>
    <xf numFmtId="57" fontId="0" fillId="4" borderId="29" xfId="0" applyNumberFormat="1" applyFont="1" applyFill="1" applyBorder="1" applyAlignment="1" applyProtection="1">
      <alignment horizontal="distributed" vertical="center" justifyLastLine="1" shrinkToFit="1"/>
    </xf>
    <xf numFmtId="177" fontId="0" fillId="4" borderId="30" xfId="0" applyNumberFormat="1" applyFont="1" applyFill="1" applyBorder="1" applyAlignment="1" applyProtection="1">
      <alignment vertical="center"/>
    </xf>
    <xf numFmtId="177" fontId="0" fillId="0" borderId="15" xfId="0" applyNumberFormat="1" applyFont="1" applyBorder="1" applyAlignment="1" applyProtection="1">
      <alignment vertical="center"/>
    </xf>
    <xf numFmtId="0" fontId="0" fillId="0" borderId="12" xfId="0" applyFont="1" applyBorder="1" applyAlignment="1" applyProtection="1">
      <alignment horizontal="distributed" vertical="center" justifyLastLine="1"/>
    </xf>
    <xf numFmtId="179" fontId="0" fillId="0" borderId="12" xfId="0" applyNumberFormat="1" applyFont="1" applyBorder="1" applyAlignment="1" applyProtection="1">
      <alignment vertical="center"/>
    </xf>
    <xf numFmtId="177" fontId="0" fillId="0" borderId="31" xfId="0" applyNumberFormat="1" applyFont="1" applyBorder="1" applyAlignment="1" applyProtection="1">
      <alignment vertical="center"/>
    </xf>
    <xf numFmtId="0" fontId="0" fillId="0" borderId="14" xfId="0" applyFont="1" applyBorder="1" applyAlignment="1" applyProtection="1">
      <alignment horizontal="distributed" vertical="center"/>
    </xf>
    <xf numFmtId="0" fontId="0" fillId="0" borderId="14" xfId="0" applyFont="1" applyBorder="1" applyAlignment="1" applyProtection="1">
      <alignment vertical="center"/>
    </xf>
    <xf numFmtId="193" fontId="0" fillId="0" borderId="14" xfId="1" applyNumberFormat="1" applyFont="1" applyFill="1" applyBorder="1" applyAlignment="1" applyProtection="1">
      <alignment vertical="center"/>
    </xf>
    <xf numFmtId="38" fontId="0" fillId="0" borderId="2" xfId="1" applyFont="1" applyBorder="1" applyAlignment="1" applyProtection="1">
      <alignment horizontal="center" vertical="center"/>
    </xf>
    <xf numFmtId="49" fontId="0" fillId="0" borderId="7" xfId="0" applyNumberFormat="1" applyFont="1" applyBorder="1" applyAlignment="1" applyProtection="1">
      <alignment horizontal="center" vertical="center"/>
    </xf>
    <xf numFmtId="38" fontId="0" fillId="0" borderId="15" xfId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vertical="center"/>
    </xf>
    <xf numFmtId="40" fontId="0" fillId="0" borderId="21" xfId="1" applyNumberFormat="1" applyFont="1" applyFill="1" applyBorder="1" applyAlignment="1" applyProtection="1">
      <alignment horizontal="right" vertical="center"/>
    </xf>
    <xf numFmtId="38" fontId="0" fillId="0" borderId="32" xfId="1" applyFont="1" applyBorder="1" applyAlignment="1" applyProtection="1">
      <alignment horizontal="center" vertical="center"/>
    </xf>
    <xf numFmtId="57" fontId="0" fillId="0" borderId="21" xfId="1" applyNumberFormat="1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vertical="center"/>
    </xf>
    <xf numFmtId="40" fontId="0" fillId="0" borderId="26" xfId="1" applyNumberFormat="1" applyFont="1" applyFill="1" applyBorder="1" applyAlignment="1" applyProtection="1">
      <alignment horizontal="right" vertical="center"/>
    </xf>
    <xf numFmtId="38" fontId="0" fillId="0" borderId="33" xfId="1" applyFont="1" applyBorder="1" applyAlignment="1" applyProtection="1">
      <alignment horizontal="center" vertical="center"/>
    </xf>
    <xf numFmtId="57" fontId="0" fillId="0" borderId="9" xfId="1" applyNumberFormat="1" applyFont="1" applyBorder="1" applyAlignment="1" applyProtection="1">
      <alignment horizontal="center" vertical="center"/>
    </xf>
    <xf numFmtId="0" fontId="0" fillId="4" borderId="28" xfId="0" applyFont="1" applyFill="1" applyBorder="1" applyAlignment="1" applyProtection="1">
      <alignment vertical="center"/>
    </xf>
    <xf numFmtId="0" fontId="0" fillId="4" borderId="28" xfId="0" applyFont="1" applyFill="1" applyBorder="1" applyAlignment="1" applyProtection="1">
      <alignment horizontal="center" vertical="center"/>
    </xf>
    <xf numFmtId="40" fontId="0" fillId="4" borderId="28" xfId="1" applyNumberFormat="1" applyFont="1" applyFill="1" applyBorder="1" applyAlignment="1" applyProtection="1">
      <alignment horizontal="right" vertical="center"/>
    </xf>
    <xf numFmtId="38" fontId="0" fillId="4" borderId="34" xfId="1" applyFont="1" applyFill="1" applyBorder="1" applyAlignment="1" applyProtection="1">
      <alignment horizontal="center" vertical="center"/>
    </xf>
    <xf numFmtId="57" fontId="0" fillId="4" borderId="29" xfId="1" applyNumberFormat="1" applyFont="1" applyFill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/>
    </xf>
    <xf numFmtId="0" fontId="0" fillId="0" borderId="23" xfId="0" applyFont="1" applyBorder="1" applyAlignment="1" applyProtection="1">
      <alignment vertical="center"/>
    </xf>
    <xf numFmtId="183" fontId="0" fillId="0" borderId="23" xfId="1" applyNumberFormat="1" applyFont="1" applyFill="1" applyBorder="1" applyAlignment="1" applyProtection="1">
      <alignment vertical="center"/>
    </xf>
    <xf numFmtId="176" fontId="0" fillId="0" borderId="23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horizontal="right" vertical="center"/>
    </xf>
    <xf numFmtId="38" fontId="0" fillId="0" borderId="23" xfId="1" applyFont="1" applyBorder="1" applyAlignment="1" applyProtection="1">
      <alignment horizontal="center" vertical="center"/>
    </xf>
    <xf numFmtId="38" fontId="0" fillId="0" borderId="24" xfId="1" applyFont="1" applyBorder="1" applyAlignment="1" applyProtection="1">
      <alignment vertical="center"/>
    </xf>
    <xf numFmtId="176" fontId="0" fillId="0" borderId="14" xfId="1" applyNumberFormat="1" applyFont="1" applyFill="1" applyBorder="1" applyAlignment="1" applyProtection="1">
      <alignment vertical="center"/>
    </xf>
    <xf numFmtId="183" fontId="0" fillId="0" borderId="14" xfId="1" applyNumberFormat="1" applyFont="1" applyFill="1" applyBorder="1" applyAlignment="1" applyProtection="1">
      <alignment vertical="center"/>
    </xf>
    <xf numFmtId="57" fontId="0" fillId="2" borderId="5" xfId="0" applyNumberFormat="1" applyFont="1" applyFill="1" applyBorder="1" applyAlignment="1" applyProtection="1">
      <alignment horizontal="center" vertical="center" shrinkToFit="1"/>
    </xf>
    <xf numFmtId="176" fontId="0" fillId="0" borderId="35" xfId="1" applyNumberFormat="1" applyFont="1" applyFill="1" applyBorder="1" applyAlignment="1" applyProtection="1">
      <alignment vertical="center"/>
    </xf>
    <xf numFmtId="179" fontId="0" fillId="0" borderId="35" xfId="0" applyNumberFormat="1" applyFont="1" applyBorder="1" applyAlignment="1" applyProtection="1">
      <alignment horizontal="center" vertical="center"/>
    </xf>
    <xf numFmtId="57" fontId="0" fillId="0" borderId="36" xfId="1" applyNumberFormat="1" applyFont="1" applyBorder="1" applyAlignment="1" applyProtection="1">
      <alignment horizontal="distributed" vertical="center" justifyLastLine="1"/>
    </xf>
    <xf numFmtId="57" fontId="0" fillId="0" borderId="36" xfId="0" applyNumberFormat="1" applyFont="1" applyBorder="1" applyAlignment="1" applyProtection="1">
      <alignment horizontal="distributed" vertical="center" justifyLastLine="1" shrinkToFit="1"/>
    </xf>
    <xf numFmtId="177" fontId="0" fillId="0" borderId="37" xfId="0" applyNumberFormat="1" applyFont="1" applyBorder="1" applyAlignment="1" applyProtection="1">
      <alignment vertical="center"/>
    </xf>
    <xf numFmtId="176" fontId="0" fillId="0" borderId="26" xfId="1" applyNumberFormat="1" applyFont="1" applyFill="1" applyBorder="1" applyAlignment="1" applyProtection="1">
      <alignment vertical="center"/>
    </xf>
    <xf numFmtId="57" fontId="0" fillId="0" borderId="9" xfId="1" applyNumberFormat="1" applyFont="1" applyBorder="1" applyAlignment="1" applyProtection="1">
      <alignment horizontal="distributed" vertical="center" justifyLastLine="1"/>
    </xf>
    <xf numFmtId="57" fontId="0" fillId="0" borderId="9" xfId="0" applyNumberFormat="1" applyFont="1" applyBorder="1" applyAlignment="1" applyProtection="1">
      <alignment horizontal="distributed" vertical="center" justifyLastLine="1" shrinkToFit="1"/>
    </xf>
    <xf numFmtId="179" fontId="0" fillId="4" borderId="28" xfId="0" applyNumberFormat="1" applyFont="1" applyFill="1" applyBorder="1" applyAlignment="1" applyProtection="1">
      <alignment horizontal="right" vertical="top"/>
    </xf>
    <xf numFmtId="176" fontId="0" fillId="4" borderId="28" xfId="1" applyNumberFormat="1" applyFont="1" applyFill="1" applyBorder="1" applyAlignment="1" applyProtection="1">
      <alignment vertical="center"/>
    </xf>
    <xf numFmtId="0" fontId="0" fillId="0" borderId="38" xfId="0" applyFont="1" applyBorder="1" applyAlignment="1" applyProtection="1">
      <alignment horizontal="center" vertical="center" shrinkToFit="1"/>
    </xf>
    <xf numFmtId="179" fontId="0" fillId="0" borderId="38" xfId="0" applyNumberFormat="1" applyFont="1" applyBorder="1" applyAlignment="1" applyProtection="1">
      <alignment vertical="center"/>
    </xf>
    <xf numFmtId="57" fontId="0" fillId="0" borderId="8" xfId="1" applyNumberFormat="1" applyFont="1" applyBorder="1" applyAlignment="1" applyProtection="1">
      <alignment horizontal="distributed" vertical="center" justifyLastLine="1"/>
    </xf>
    <xf numFmtId="57" fontId="0" fillId="0" borderId="8" xfId="0" applyNumberFormat="1" applyFont="1" applyBorder="1" applyAlignment="1" applyProtection="1">
      <alignment horizontal="distributed" vertical="center" justifyLastLine="1" shrinkToFit="1"/>
    </xf>
    <xf numFmtId="179" fontId="0" fillId="0" borderId="39" xfId="0" applyNumberFormat="1" applyFont="1" applyBorder="1" applyAlignment="1" applyProtection="1">
      <alignment vertical="center"/>
    </xf>
    <xf numFmtId="0" fontId="0" fillId="0" borderId="21" xfId="0" applyFont="1" applyBorder="1" applyAlignment="1" applyProtection="1">
      <alignment horizontal="center" vertical="center" shrinkToFit="1"/>
    </xf>
    <xf numFmtId="179" fontId="0" fillId="0" borderId="21" xfId="0" applyNumberFormat="1" applyFont="1" applyFill="1" applyBorder="1" applyAlignment="1" applyProtection="1">
      <alignment vertical="center"/>
    </xf>
    <xf numFmtId="179" fontId="0" fillId="0" borderId="21" xfId="0" applyNumberFormat="1" applyFont="1" applyFill="1" applyBorder="1" applyAlignment="1" applyProtection="1">
      <alignment horizontal="center" vertical="center"/>
    </xf>
    <xf numFmtId="57" fontId="0" fillId="4" borderId="28" xfId="0" applyNumberFormat="1" applyFont="1" applyFill="1" applyBorder="1" applyAlignment="1" applyProtection="1">
      <alignment horizontal="center" vertical="center" shrinkToFit="1"/>
    </xf>
    <xf numFmtId="177" fontId="0" fillId="4" borderId="30" xfId="0" applyNumberFormat="1" applyFont="1" applyFill="1" applyBorder="1" applyAlignment="1" applyProtection="1">
      <alignment vertical="center" shrinkToFit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3" xfId="0" applyFont="1" applyFill="1" applyBorder="1" applyAlignment="1" applyProtection="1">
      <alignment horizontal="distributed" vertical="center" justifyLastLine="1"/>
    </xf>
    <xf numFmtId="179" fontId="0" fillId="0" borderId="23" xfId="0" applyNumberFormat="1" applyFont="1" applyFill="1" applyBorder="1" applyAlignment="1" applyProtection="1">
      <alignment vertical="center"/>
    </xf>
    <xf numFmtId="179" fontId="0" fillId="0" borderId="23" xfId="0" applyNumberFormat="1" applyFont="1" applyFill="1" applyBorder="1" applyAlignment="1" applyProtection="1">
      <alignment horizontal="center" vertical="center"/>
    </xf>
    <xf numFmtId="183" fontId="0" fillId="0" borderId="23" xfId="1" applyNumberFormat="1" applyFont="1" applyBorder="1" applyAlignment="1" applyProtection="1">
      <alignment vertical="center"/>
    </xf>
    <xf numFmtId="176" fontId="0" fillId="0" borderId="23" xfId="1" applyNumberFormat="1" applyFont="1" applyBorder="1" applyAlignment="1" applyProtection="1">
      <alignment vertical="center"/>
    </xf>
    <xf numFmtId="57" fontId="0" fillId="0" borderId="7" xfId="0" applyNumberFormat="1" applyFont="1" applyFill="1" applyBorder="1" applyAlignment="1" applyProtection="1">
      <alignment horizontal="center" vertical="center" shrinkToFit="1"/>
    </xf>
    <xf numFmtId="0" fontId="0" fillId="0" borderId="14" xfId="0" applyFont="1" applyFill="1" applyBorder="1" applyAlignment="1" applyProtection="1">
      <alignment horizontal="distributed" vertical="center" justifyLastLine="1"/>
    </xf>
    <xf numFmtId="179" fontId="0" fillId="0" borderId="14" xfId="0" applyNumberFormat="1" applyFont="1" applyFill="1" applyBorder="1" applyAlignment="1" applyProtection="1">
      <alignment vertical="center"/>
    </xf>
    <xf numFmtId="57" fontId="0" fillId="0" borderId="2" xfId="1" applyNumberFormat="1" applyFont="1" applyFill="1" applyBorder="1" applyAlignment="1" applyProtection="1">
      <alignment horizontal="distributed" vertical="center" justifyLastLine="1"/>
    </xf>
    <xf numFmtId="57" fontId="0" fillId="0" borderId="2" xfId="0" applyNumberFormat="1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179" fontId="0" fillId="0" borderId="22" xfId="0" applyNumberFormat="1" applyFont="1" applyBorder="1" applyAlignment="1" applyProtection="1">
      <alignment vertical="center"/>
    </xf>
    <xf numFmtId="179" fontId="0" fillId="0" borderId="40" xfId="0" applyNumberFormat="1" applyFont="1" applyBorder="1" applyAlignment="1" applyProtection="1">
      <alignment vertical="center"/>
    </xf>
    <xf numFmtId="176" fontId="0" fillId="0" borderId="39" xfId="1" applyNumberFormat="1" applyFont="1" applyFill="1" applyBorder="1" applyAlignment="1" applyProtection="1">
      <alignment vertical="center"/>
    </xf>
    <xf numFmtId="57" fontId="0" fillId="0" borderId="40" xfId="1" applyNumberFormat="1" applyFont="1" applyBorder="1" applyAlignment="1" applyProtection="1">
      <alignment horizontal="distributed" vertical="center" justifyLastLine="1"/>
    </xf>
    <xf numFmtId="57" fontId="0" fillId="0" borderId="40" xfId="0" applyNumberFormat="1" applyFont="1" applyBorder="1" applyAlignment="1" applyProtection="1">
      <alignment horizontal="distributed" vertical="center" justifyLastLine="1" shrinkToFit="1"/>
    </xf>
    <xf numFmtId="177" fontId="0" fillId="0" borderId="41" xfId="0" applyNumberFormat="1" applyFont="1" applyBorder="1" applyAlignment="1" applyProtection="1">
      <alignment vertical="center"/>
    </xf>
    <xf numFmtId="179" fontId="0" fillId="0" borderId="9" xfId="0" applyNumberFormat="1" applyFont="1" applyBorder="1" applyAlignment="1" applyProtection="1">
      <alignment vertical="center"/>
    </xf>
    <xf numFmtId="179" fontId="0" fillId="0" borderId="26" xfId="0" applyNumberFormat="1" applyFont="1" applyBorder="1" applyAlignment="1" applyProtection="1">
      <alignment vertical="center"/>
    </xf>
    <xf numFmtId="0" fontId="0" fillId="0" borderId="38" xfId="0" applyFont="1" applyBorder="1" applyAlignment="1" applyProtection="1">
      <alignment horizontal="distributed" vertical="center" justifyLastLine="1"/>
    </xf>
    <xf numFmtId="176" fontId="0" fillId="0" borderId="38" xfId="1" applyNumberFormat="1" applyFont="1" applyFill="1" applyBorder="1" applyAlignment="1" applyProtection="1">
      <alignment vertical="center"/>
    </xf>
    <xf numFmtId="179" fontId="0" fillId="0" borderId="38" xfId="0" applyNumberFormat="1" applyFont="1" applyBorder="1" applyAlignment="1" applyProtection="1">
      <alignment horizontal="center" vertical="center"/>
    </xf>
    <xf numFmtId="57" fontId="0" fillId="0" borderId="42" xfId="1" applyNumberFormat="1" applyFont="1" applyBorder="1" applyAlignment="1" applyProtection="1">
      <alignment horizontal="distributed" vertical="center" justifyLastLine="1"/>
    </xf>
    <xf numFmtId="57" fontId="0" fillId="0" borderId="42" xfId="0" applyNumberFormat="1" applyFont="1" applyBorder="1" applyAlignment="1" applyProtection="1">
      <alignment horizontal="distributed" vertical="center" justifyLastLine="1" shrinkToFit="1"/>
    </xf>
    <xf numFmtId="179" fontId="0" fillId="3" borderId="38" xfId="0" applyNumberFormat="1" applyFont="1" applyFill="1" applyBorder="1" applyAlignment="1" applyProtection="1">
      <alignment vertical="center" shrinkToFit="1"/>
    </xf>
    <xf numFmtId="38" fontId="0" fillId="0" borderId="21" xfId="1" applyFont="1" applyBorder="1" applyAlignment="1" applyProtection="1">
      <alignment horizontal="right" vertical="center"/>
    </xf>
    <xf numFmtId="4" fontId="0" fillId="0" borderId="26" xfId="0" applyNumberFormat="1" applyFont="1" applyBorder="1" applyAlignment="1" applyProtection="1">
      <alignment vertical="center"/>
    </xf>
    <xf numFmtId="38" fontId="0" fillId="0" borderId="26" xfId="1" applyFont="1" applyBorder="1" applyAlignment="1" applyProtection="1">
      <alignment horizontal="right" vertical="center"/>
    </xf>
    <xf numFmtId="0" fontId="0" fillId="0" borderId="12" xfId="0" applyFont="1" applyBorder="1" applyAlignment="1" applyProtection="1">
      <alignment vertical="center"/>
    </xf>
    <xf numFmtId="0" fontId="0" fillId="0" borderId="39" xfId="0" applyFont="1" applyBorder="1" applyAlignment="1" applyProtection="1">
      <alignment vertical="center"/>
    </xf>
    <xf numFmtId="176" fontId="0" fillId="0" borderId="38" xfId="1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horizontal="distributed" vertical="center" justifyLastLine="1"/>
    </xf>
    <xf numFmtId="177" fontId="0" fillId="0" borderId="22" xfId="0" applyNumberFormat="1" applyFont="1" applyBorder="1" applyAlignment="1" applyProtection="1">
      <alignment horizontal="right" vertical="center" justifyLastLine="1"/>
    </xf>
    <xf numFmtId="176" fontId="0" fillId="0" borderId="22" xfId="1" applyNumberFormat="1" applyFont="1" applyFill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center" vertical="center" shrinkToFit="1"/>
    </xf>
    <xf numFmtId="0" fontId="0" fillId="0" borderId="7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horizontal="center" vertical="center" shrinkToFit="1"/>
    </xf>
    <xf numFmtId="0" fontId="0" fillId="0" borderId="17" xfId="0" applyFont="1" applyBorder="1" applyAlignment="1" applyProtection="1">
      <alignment horizontal="distributed" vertical="center" justifyLastLine="1"/>
    </xf>
    <xf numFmtId="180" fontId="7" fillId="2" borderId="3" xfId="0" applyNumberFormat="1" applyFont="1" applyFill="1" applyBorder="1" applyAlignment="1" applyProtection="1">
      <alignment horizontal="center" vertical="center"/>
    </xf>
    <xf numFmtId="176" fontId="7" fillId="2" borderId="3" xfId="1" applyNumberFormat="1" applyFont="1" applyFill="1" applyBorder="1" applyAlignment="1" applyProtection="1">
      <alignment vertical="center"/>
    </xf>
    <xf numFmtId="176" fontId="7" fillId="2" borderId="3" xfId="1" applyNumberFormat="1" applyFont="1" applyFill="1" applyBorder="1" applyAlignment="1" applyProtection="1">
      <alignment horizontal="center" vertical="center"/>
    </xf>
    <xf numFmtId="38" fontId="7" fillId="2" borderId="3" xfId="1" applyFont="1" applyFill="1" applyBorder="1" applyAlignment="1" applyProtection="1">
      <alignment vertical="center"/>
    </xf>
    <xf numFmtId="57" fontId="0" fillId="2" borderId="10" xfId="0" applyNumberFormat="1" applyFont="1" applyFill="1" applyBorder="1" applyAlignment="1" applyProtection="1">
      <alignment horizontal="center" vertical="center" shrinkToFit="1"/>
    </xf>
    <xf numFmtId="38" fontId="0" fillId="0" borderId="11" xfId="1" applyFont="1" applyBorder="1" applyAlignment="1" applyProtection="1">
      <alignment vertical="center"/>
    </xf>
    <xf numFmtId="57" fontId="0" fillId="0" borderId="43" xfId="0" applyNumberFormat="1" applyFont="1" applyBorder="1" applyAlignment="1" applyProtection="1">
      <alignment horizontal="distributed" vertical="center" justifyLastLine="1" shrinkToFit="1"/>
    </xf>
    <xf numFmtId="176" fontId="0" fillId="0" borderId="12" xfId="1" applyNumberFormat="1" applyFont="1" applyBorder="1" applyAlignment="1" applyProtection="1">
      <alignment vertical="center"/>
    </xf>
    <xf numFmtId="57" fontId="0" fillId="0" borderId="13" xfId="1" applyNumberFormat="1" applyFont="1" applyBorder="1" applyAlignment="1" applyProtection="1">
      <alignment vertical="center"/>
    </xf>
    <xf numFmtId="177" fontId="7" fillId="2" borderId="44" xfId="1" applyNumberFormat="1" applyFont="1" applyFill="1" applyBorder="1" applyAlignment="1" applyProtection="1">
      <alignment vertical="center"/>
    </xf>
    <xf numFmtId="0" fontId="0" fillId="0" borderId="45" xfId="0" applyFont="1" applyBorder="1" applyAlignment="1" applyProtection="1">
      <alignment vertical="center"/>
    </xf>
    <xf numFmtId="0" fontId="0" fillId="0" borderId="46" xfId="0" applyFont="1" applyBorder="1" applyAlignment="1" applyProtection="1">
      <alignment horizontal="center" vertical="center"/>
    </xf>
    <xf numFmtId="179" fontId="0" fillId="3" borderId="14" xfId="0" applyNumberFormat="1" applyFont="1" applyFill="1" applyBorder="1" applyAlignment="1" applyProtection="1">
      <alignment vertical="center" shrinkToFit="1"/>
    </xf>
    <xf numFmtId="179" fontId="0" fillId="3" borderId="14" xfId="0" applyNumberFormat="1" applyFont="1" applyFill="1" applyBorder="1" applyAlignment="1" applyProtection="1">
      <alignment horizontal="center" vertical="center" shrinkToFit="1"/>
    </xf>
    <xf numFmtId="57" fontId="0" fillId="3" borderId="2" xfId="1" applyNumberFormat="1" applyFont="1" applyFill="1" applyBorder="1" applyAlignment="1" applyProtection="1">
      <alignment horizontal="distributed" vertical="center" justifyLastLine="1"/>
    </xf>
    <xf numFmtId="38" fontId="0" fillId="0" borderId="15" xfId="1" applyFont="1" applyFill="1" applyBorder="1" applyAlignment="1" applyProtection="1">
      <alignment vertical="center"/>
    </xf>
    <xf numFmtId="3" fontId="0" fillId="0" borderId="2" xfId="0" applyNumberFormat="1" applyFont="1" applyBorder="1" applyAlignment="1" applyProtection="1">
      <alignment horizontal="distributed" vertical="center" justifyLastLine="1" shrinkToFit="1"/>
    </xf>
    <xf numFmtId="0" fontId="0" fillId="0" borderId="47" xfId="0" applyFont="1" applyBorder="1" applyAlignment="1" applyProtection="1">
      <alignment horizontal="center" vertical="center" shrinkToFit="1"/>
    </xf>
    <xf numFmtId="0" fontId="0" fillId="0" borderId="48" xfId="0" applyFont="1" applyBorder="1" applyAlignment="1" applyProtection="1">
      <alignment horizontal="distributed" vertical="center" justifyLastLine="1"/>
    </xf>
    <xf numFmtId="179" fontId="0" fillId="0" borderId="47" xfId="0" applyNumberFormat="1" applyFont="1" applyBorder="1" applyAlignment="1" applyProtection="1">
      <alignment vertical="center"/>
    </xf>
    <xf numFmtId="176" fontId="0" fillId="0" borderId="47" xfId="1" applyNumberFormat="1" applyFont="1" applyFill="1" applyBorder="1" applyAlignment="1" applyProtection="1">
      <alignment vertical="center"/>
    </xf>
    <xf numFmtId="179" fontId="0" fillId="0" borderId="47" xfId="0" applyNumberFormat="1" applyFont="1" applyBorder="1" applyAlignment="1" applyProtection="1">
      <alignment horizontal="center" vertical="center"/>
    </xf>
    <xf numFmtId="57" fontId="0" fillId="0" borderId="16" xfId="1" applyNumberFormat="1" applyFont="1" applyBorder="1" applyAlignment="1" applyProtection="1">
      <alignment horizontal="distributed" vertical="center" justifyLastLine="1"/>
    </xf>
    <xf numFmtId="38" fontId="0" fillId="0" borderId="49" xfId="1" applyFont="1" applyFill="1" applyBorder="1" applyAlignment="1" applyProtection="1">
      <alignment vertical="center"/>
    </xf>
    <xf numFmtId="180" fontId="7" fillId="2" borderId="17" xfId="0" applyNumberFormat="1" applyFont="1" applyFill="1" applyBorder="1" applyAlignment="1" applyProtection="1">
      <alignment horizontal="center" vertical="center"/>
    </xf>
    <xf numFmtId="176" fontId="7" fillId="2" borderId="17" xfId="1" applyNumberFormat="1" applyFont="1" applyFill="1" applyBorder="1" applyAlignment="1" applyProtection="1">
      <alignment vertical="center"/>
    </xf>
    <xf numFmtId="176" fontId="7" fillId="2" borderId="17" xfId="1" applyNumberFormat="1" applyFont="1" applyFill="1" applyBorder="1" applyAlignment="1" applyProtection="1">
      <alignment vertical="center" shrinkToFit="1"/>
    </xf>
    <xf numFmtId="176" fontId="7" fillId="2" borderId="17" xfId="1" applyNumberFormat="1" applyFont="1" applyFill="1" applyBorder="1" applyAlignment="1" applyProtection="1">
      <alignment horizontal="center" vertical="center"/>
    </xf>
    <xf numFmtId="38" fontId="7" fillId="2" borderId="17" xfId="1" applyFont="1" applyFill="1" applyBorder="1" applyAlignment="1" applyProtection="1">
      <alignment vertical="center"/>
    </xf>
    <xf numFmtId="38" fontId="0" fillId="2" borderId="18" xfId="1" applyFont="1" applyFill="1" applyBorder="1" applyAlignment="1" applyProtection="1">
      <alignment horizontal="center" vertical="center" shrinkToFit="1"/>
    </xf>
    <xf numFmtId="38" fontId="0" fillId="2" borderId="50" xfId="1" applyFont="1" applyFill="1" applyBorder="1" applyAlignment="1" applyProtection="1">
      <alignment vertical="center"/>
    </xf>
    <xf numFmtId="0" fontId="0" fillId="0" borderId="51" xfId="0" applyFont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/>
    </xf>
    <xf numFmtId="38" fontId="0" fillId="2" borderId="20" xfId="1" applyFont="1" applyFill="1" applyBorder="1" applyAlignment="1" applyProtection="1">
      <alignment horizontal="center" vertical="center" shrinkToFit="1"/>
    </xf>
    <xf numFmtId="38" fontId="0" fillId="2" borderId="52" xfId="1" applyFont="1" applyFill="1" applyBorder="1" applyAlignment="1" applyProtection="1">
      <alignment vertical="center"/>
    </xf>
    <xf numFmtId="177" fontId="7" fillId="2" borderId="52" xfId="1" applyNumberFormat="1" applyFont="1" applyFill="1" applyBorder="1" applyAlignment="1" applyProtection="1">
      <alignment vertical="center"/>
    </xf>
    <xf numFmtId="38" fontId="0" fillId="0" borderId="23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vertical="center"/>
    </xf>
    <xf numFmtId="38" fontId="0" fillId="0" borderId="21" xfId="1" applyFont="1" applyFill="1" applyBorder="1" applyAlignment="1" applyProtection="1">
      <alignment vertical="center"/>
    </xf>
    <xf numFmtId="38" fontId="0" fillId="0" borderId="26" xfId="1" applyFont="1" applyFill="1" applyBorder="1" applyAlignment="1" applyProtection="1">
      <alignment vertical="center"/>
    </xf>
    <xf numFmtId="40" fontId="0" fillId="0" borderId="14" xfId="1" applyNumberFormat="1" applyFont="1" applyBorder="1" applyAlignment="1" applyProtection="1">
      <alignment vertical="center"/>
    </xf>
    <xf numFmtId="38" fontId="0" fillId="0" borderId="12" xfId="1" applyFont="1" applyBorder="1" applyAlignment="1" applyProtection="1">
      <alignment vertical="center"/>
    </xf>
    <xf numFmtId="38" fontId="0" fillId="0" borderId="14" xfId="1" applyFont="1" applyBorder="1" applyAlignment="1" applyProtection="1">
      <alignment horizontal="right" vertical="center"/>
    </xf>
    <xf numFmtId="40" fontId="0" fillId="0" borderId="23" xfId="1" applyNumberFormat="1" applyFont="1" applyBorder="1" applyAlignment="1" applyProtection="1">
      <alignment vertical="center"/>
    </xf>
    <xf numFmtId="38" fontId="0" fillId="0" borderId="47" xfId="1" applyFont="1" applyBorder="1" applyAlignment="1" applyProtection="1">
      <alignment vertical="center"/>
    </xf>
    <xf numFmtId="38" fontId="0" fillId="0" borderId="35" xfId="1" applyFont="1" applyBorder="1" applyAlignment="1" applyProtection="1">
      <alignment vertical="center"/>
    </xf>
    <xf numFmtId="38" fontId="0" fillId="0" borderId="26" xfId="1" applyFont="1" applyBorder="1" applyAlignment="1" applyProtection="1">
      <alignment vertical="center"/>
    </xf>
    <xf numFmtId="38" fontId="0" fillId="0" borderId="21" xfId="1" applyFont="1" applyBorder="1" applyAlignment="1" applyProtection="1">
      <alignment vertical="center"/>
    </xf>
    <xf numFmtId="38" fontId="0" fillId="0" borderId="23" xfId="1" applyFont="1" applyFill="1" applyBorder="1" applyAlignment="1" applyProtection="1">
      <alignment vertical="center"/>
    </xf>
    <xf numFmtId="38" fontId="0" fillId="0" borderId="14" xfId="1" applyFont="1" applyFill="1" applyBorder="1" applyAlignment="1" applyProtection="1">
      <alignment vertical="center"/>
    </xf>
    <xf numFmtId="38" fontId="0" fillId="0" borderId="39" xfId="1" applyFont="1" applyBorder="1" applyAlignment="1" applyProtection="1">
      <alignment vertical="center"/>
    </xf>
    <xf numFmtId="38" fontId="0" fillId="0" borderId="38" xfId="1" applyFont="1" applyBorder="1" applyAlignment="1" applyProtection="1">
      <alignment vertical="center"/>
    </xf>
    <xf numFmtId="179" fontId="0" fillId="3" borderId="21" xfId="0" applyNumberFormat="1" applyFont="1" applyFill="1" applyBorder="1" applyAlignment="1" applyProtection="1">
      <alignment horizontal="center" vertical="center" shrinkToFit="1"/>
    </xf>
    <xf numFmtId="38" fontId="0" fillId="3" borderId="21" xfId="1" applyFont="1" applyFill="1" applyBorder="1" applyAlignment="1" applyProtection="1">
      <alignment vertical="center"/>
    </xf>
    <xf numFmtId="57" fontId="0" fillId="3" borderId="21" xfId="1" applyNumberFormat="1" applyFont="1" applyFill="1" applyBorder="1" applyAlignment="1" applyProtection="1">
      <alignment horizontal="distributed" vertical="center" justifyLastLine="1"/>
    </xf>
    <xf numFmtId="57" fontId="0" fillId="3" borderId="8" xfId="0" applyNumberFormat="1" applyFont="1" applyFill="1" applyBorder="1" applyAlignment="1" applyProtection="1">
      <alignment horizontal="distributed" vertical="center" justifyLastLine="1" shrinkToFit="1"/>
    </xf>
    <xf numFmtId="179" fontId="0" fillId="3" borderId="12" xfId="0" applyNumberFormat="1" applyFont="1" applyFill="1" applyBorder="1" applyAlignment="1" applyProtection="1">
      <alignment vertical="center" shrinkToFit="1"/>
    </xf>
    <xf numFmtId="177" fontId="0" fillId="0" borderId="21" xfId="0" applyNumberFormat="1" applyFont="1" applyBorder="1" applyAlignment="1" applyProtection="1">
      <alignment vertical="center"/>
    </xf>
    <xf numFmtId="177" fontId="0" fillId="0" borderId="53" xfId="0" applyNumberFormat="1" applyFont="1" applyBorder="1" applyAlignment="1" applyProtection="1">
      <alignment vertical="center"/>
    </xf>
    <xf numFmtId="40" fontId="0" fillId="0" borderId="22" xfId="1" applyNumberFormat="1" applyFont="1" applyBorder="1" applyAlignment="1" applyProtection="1">
      <alignment vertical="center"/>
    </xf>
    <xf numFmtId="191" fontId="0" fillId="0" borderId="12" xfId="1" applyNumberFormat="1" applyFont="1" applyBorder="1" applyAlignment="1" applyProtection="1">
      <alignment vertical="center"/>
    </xf>
    <xf numFmtId="4" fontId="0" fillId="0" borderId="19" xfId="0" applyNumberFormat="1" applyFont="1" applyBorder="1" applyAlignment="1" applyProtection="1">
      <alignment horizontal="center" vertical="center"/>
    </xf>
    <xf numFmtId="38" fontId="0" fillId="0" borderId="19" xfId="1" applyFont="1" applyBorder="1" applyAlignment="1" applyProtection="1">
      <alignment horizontal="center" vertical="center"/>
    </xf>
    <xf numFmtId="38" fontId="0" fillId="4" borderId="28" xfId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vertical="center"/>
    </xf>
    <xf numFmtId="176" fontId="7" fillId="2" borderId="12" xfId="1" applyNumberFormat="1" applyFont="1" applyFill="1" applyBorder="1" applyAlignment="1" applyProtection="1">
      <alignment horizontal="center" vertical="center"/>
    </xf>
    <xf numFmtId="57" fontId="7" fillId="2" borderId="13" xfId="1" applyNumberFormat="1" applyFont="1" applyFill="1" applyBorder="1" applyAlignment="1" applyProtection="1">
      <alignment vertical="center"/>
    </xf>
    <xf numFmtId="57" fontId="0" fillId="2" borderId="13" xfId="0" applyNumberFormat="1" applyFont="1" applyFill="1" applyBorder="1" applyAlignment="1" applyProtection="1">
      <alignment horizontal="center" vertical="center" shrinkToFit="1"/>
    </xf>
    <xf numFmtId="38" fontId="0" fillId="3" borderId="14" xfId="1" applyFont="1" applyFill="1" applyBorder="1" applyAlignment="1" applyProtection="1">
      <alignment vertical="center"/>
    </xf>
    <xf numFmtId="49" fontId="0" fillId="0" borderId="21" xfId="0" applyNumberFormat="1" applyFont="1" applyBorder="1" applyAlignment="1" applyProtection="1">
      <alignment horizontal="center" vertical="center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47" xfId="0" applyFont="1" applyBorder="1" applyAlignment="1" applyProtection="1">
      <alignment horizontal="distributed" vertical="center" justifyLastLine="1"/>
    </xf>
    <xf numFmtId="177" fontId="0" fillId="0" borderId="49" xfId="0" applyNumberFormat="1" applyFont="1" applyBorder="1" applyAlignment="1" applyProtection="1">
      <alignment vertical="center"/>
    </xf>
    <xf numFmtId="180" fontId="7" fillId="2" borderId="12" xfId="0" applyNumberFormat="1" applyFont="1" applyFill="1" applyBorder="1" applyAlignment="1" applyProtection="1">
      <alignment horizontal="center" vertical="center"/>
    </xf>
    <xf numFmtId="179" fontId="0" fillId="0" borderId="26" xfId="0" applyNumberFormat="1" applyFont="1" applyFill="1" applyBorder="1" applyAlignment="1" applyProtection="1">
      <alignment horizontal="center" vertical="center"/>
    </xf>
    <xf numFmtId="190" fontId="0" fillId="3" borderId="26" xfId="1" applyNumberFormat="1" applyFont="1" applyFill="1" applyBorder="1" applyAlignment="1" applyProtection="1">
      <alignment vertical="center"/>
    </xf>
    <xf numFmtId="57" fontId="0" fillId="3" borderId="26" xfId="1" applyNumberFormat="1" applyFont="1" applyFill="1" applyBorder="1" applyAlignment="1" applyProtection="1">
      <alignment horizontal="distributed" vertical="center" justifyLastLine="1"/>
    </xf>
    <xf numFmtId="57" fontId="0" fillId="3" borderId="9" xfId="0" applyNumberFormat="1" applyFont="1" applyFill="1" applyBorder="1" applyAlignment="1" applyProtection="1">
      <alignment horizontal="distributed" vertical="center" justifyLastLine="1" shrinkToFit="1"/>
    </xf>
    <xf numFmtId="179" fontId="0" fillId="4" borderId="23" xfId="0" applyNumberFormat="1" applyFont="1" applyFill="1" applyBorder="1" applyAlignment="1" applyProtection="1">
      <alignment horizontal="center" vertical="center"/>
    </xf>
    <xf numFmtId="176" fontId="0" fillId="4" borderId="23" xfId="1" applyNumberFormat="1" applyFont="1" applyFill="1" applyBorder="1" applyAlignment="1" applyProtection="1">
      <alignment vertical="center"/>
    </xf>
    <xf numFmtId="38" fontId="0" fillId="4" borderId="23" xfId="1" applyFont="1" applyFill="1" applyBorder="1" applyAlignment="1" applyProtection="1">
      <alignment vertical="center"/>
    </xf>
    <xf numFmtId="177" fontId="0" fillId="0" borderId="54" xfId="0" applyNumberFormat="1" applyFont="1" applyBorder="1" applyAlignment="1" applyProtection="1">
      <alignment vertical="center" shrinkToFit="1"/>
    </xf>
    <xf numFmtId="177" fontId="0" fillId="0" borderId="31" xfId="0" applyNumberFormat="1" applyFont="1" applyBorder="1" applyAlignment="1" applyProtection="1">
      <alignment vertical="center" shrinkToFit="1"/>
    </xf>
    <xf numFmtId="38" fontId="0" fillId="0" borderId="22" xfId="1" applyFont="1" applyBorder="1" applyAlignment="1" applyProtection="1">
      <alignment horizontal="center" vertical="center"/>
    </xf>
    <xf numFmtId="180" fontId="7" fillId="2" borderId="19" xfId="0" applyNumberFormat="1" applyFont="1" applyFill="1" applyBorder="1" applyAlignment="1" applyProtection="1">
      <alignment horizontal="center" vertical="center"/>
    </xf>
    <xf numFmtId="179" fontId="0" fillId="0" borderId="21" xfId="0" applyNumberFormat="1" applyFont="1" applyBorder="1" applyAlignment="1" applyProtection="1">
      <alignment vertical="center"/>
    </xf>
    <xf numFmtId="183" fontId="0" fillId="0" borderId="21" xfId="1" applyNumberFormat="1" applyFont="1" applyFill="1" applyBorder="1" applyAlignment="1" applyProtection="1">
      <alignment vertical="center"/>
    </xf>
    <xf numFmtId="4" fontId="0" fillId="4" borderId="28" xfId="0" applyNumberFormat="1" applyFont="1" applyFill="1" applyBorder="1" applyAlignment="1" applyProtection="1">
      <alignment vertical="center"/>
    </xf>
    <xf numFmtId="38" fontId="0" fillId="4" borderId="28" xfId="1" applyFont="1" applyFill="1" applyBorder="1" applyAlignment="1" applyProtection="1">
      <alignment horizontal="right" vertical="center"/>
    </xf>
    <xf numFmtId="49" fontId="0" fillId="4" borderId="29" xfId="1" applyNumberFormat="1" applyFont="1" applyFill="1" applyBorder="1" applyAlignment="1" applyProtection="1">
      <alignment horizontal="center" vertical="center"/>
    </xf>
    <xf numFmtId="177" fontId="0" fillId="0" borderId="31" xfId="0" applyNumberFormat="1" applyFont="1" applyFill="1" applyBorder="1" applyAlignment="1" applyProtection="1">
      <alignment vertical="center"/>
    </xf>
    <xf numFmtId="0" fontId="0" fillId="0" borderId="19" xfId="0" applyFont="1" applyBorder="1" applyAlignment="1" applyProtection="1"/>
    <xf numFmtId="38" fontId="0" fillId="0" borderId="22" xfId="1" applyNumberFormat="1" applyFont="1" applyBorder="1" applyAlignment="1" applyProtection="1">
      <alignment vertical="center"/>
    </xf>
    <xf numFmtId="0" fontId="0" fillId="0" borderId="13" xfId="0" applyFont="1" applyBorder="1" applyAlignment="1" applyProtection="1">
      <alignment horizontal="center" vertical="center" shrinkToFit="1"/>
    </xf>
    <xf numFmtId="177" fontId="0" fillId="0" borderId="12" xfId="0" applyNumberFormat="1" applyFont="1" applyBorder="1" applyAlignment="1" applyProtection="1">
      <alignment horizontal="right" vertical="center" justifyLastLine="1"/>
    </xf>
    <xf numFmtId="176" fontId="0" fillId="0" borderId="12" xfId="1" applyNumberFormat="1" applyFont="1" applyFill="1" applyBorder="1" applyAlignment="1" applyProtection="1">
      <alignment vertical="center"/>
    </xf>
    <xf numFmtId="38" fontId="0" fillId="0" borderId="12" xfId="1" applyNumberFormat="1" applyFont="1" applyBorder="1" applyAlignment="1" applyProtection="1">
      <alignment vertical="center"/>
    </xf>
    <xf numFmtId="38" fontId="0" fillId="0" borderId="13" xfId="1" applyFont="1" applyBorder="1" applyAlignment="1" applyProtection="1">
      <alignment horizontal="center" vertical="center"/>
    </xf>
    <xf numFmtId="57" fontId="0" fillId="0" borderId="31" xfId="0" applyNumberFormat="1" applyFont="1" applyBorder="1" applyAlignment="1" applyProtection="1">
      <alignment horizontal="center" vertical="center" shrinkToFit="1"/>
    </xf>
    <xf numFmtId="38" fontId="0" fillId="0" borderId="2" xfId="1" applyFont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vertical="center"/>
    </xf>
    <xf numFmtId="183" fontId="6" fillId="5" borderId="12" xfId="1" applyNumberFormat="1" applyFont="1" applyFill="1" applyBorder="1" applyAlignment="1" applyProtection="1">
      <alignment vertical="center"/>
    </xf>
    <xf numFmtId="179" fontId="0" fillId="5" borderId="12" xfId="0" applyNumberFormat="1" applyFont="1" applyFill="1" applyBorder="1" applyAlignment="1" applyProtection="1">
      <alignment horizontal="center" vertical="center"/>
    </xf>
    <xf numFmtId="176" fontId="6" fillId="5" borderId="12" xfId="1" applyNumberFormat="1" applyFont="1" applyFill="1" applyBorder="1" applyAlignment="1" applyProtection="1">
      <alignment vertical="center"/>
    </xf>
    <xf numFmtId="38" fontId="6" fillId="5" borderId="12" xfId="1" applyFont="1" applyFill="1" applyBorder="1" applyAlignment="1" applyProtection="1">
      <alignment vertical="center"/>
    </xf>
    <xf numFmtId="57" fontId="6" fillId="5" borderId="13" xfId="1" applyNumberFormat="1" applyFont="1" applyFill="1" applyBorder="1" applyAlignment="1" applyProtection="1">
      <alignment horizontal="distributed" vertical="center" justifyLastLine="1"/>
    </xf>
    <xf numFmtId="49" fontId="0" fillId="5" borderId="13" xfId="0" applyNumberFormat="1" applyFont="1" applyFill="1" applyBorder="1" applyAlignment="1" applyProtection="1">
      <alignment horizontal="center" vertical="center"/>
    </xf>
    <xf numFmtId="183" fontId="0" fillId="0" borderId="47" xfId="1" applyNumberFormat="1" applyFont="1" applyFill="1" applyBorder="1" applyAlignment="1" applyProtection="1">
      <alignment vertical="center"/>
    </xf>
    <xf numFmtId="49" fontId="0" fillId="0" borderId="16" xfId="0" applyNumberFormat="1" applyFont="1" applyBorder="1" applyAlignment="1" applyProtection="1">
      <alignment horizontal="center" vertical="center"/>
    </xf>
    <xf numFmtId="38" fontId="7" fillId="2" borderId="12" xfId="1" applyFont="1" applyFill="1" applyBorder="1" applyAlignment="1" applyProtection="1">
      <alignment vertical="center"/>
    </xf>
    <xf numFmtId="49" fontId="0" fillId="0" borderId="13" xfId="0" applyNumberFormat="1" applyFont="1" applyFill="1" applyBorder="1" applyAlignment="1" applyProtection="1">
      <alignment horizontal="center" vertical="center"/>
    </xf>
    <xf numFmtId="49" fontId="0" fillId="0" borderId="47" xfId="0" applyNumberFormat="1" applyFont="1" applyFill="1" applyBorder="1" applyAlignment="1" applyProtection="1">
      <alignment horizontal="center" vertical="center"/>
    </xf>
    <xf numFmtId="0" fontId="0" fillId="0" borderId="12" xfId="0" applyFont="1" applyFill="1" applyBorder="1" applyAlignment="1" applyProtection="1">
      <alignment vertical="center"/>
    </xf>
    <xf numFmtId="4" fontId="0" fillId="0" borderId="12" xfId="0" applyNumberFormat="1" applyFont="1" applyFill="1" applyBorder="1" applyAlignment="1" applyProtection="1">
      <alignment vertical="center"/>
    </xf>
    <xf numFmtId="38" fontId="0" fillId="0" borderId="12" xfId="1" applyFont="1" applyFill="1" applyBorder="1" applyAlignment="1" applyProtection="1">
      <alignment horizontal="right" vertical="center"/>
    </xf>
    <xf numFmtId="38" fontId="0" fillId="0" borderId="0" xfId="1" applyFont="1" applyFill="1" applyBorder="1" applyAlignment="1" applyProtection="1">
      <alignment horizontal="center" vertical="center"/>
    </xf>
    <xf numFmtId="49" fontId="0" fillId="0" borderId="13" xfId="1" applyNumberFormat="1" applyFont="1" applyFill="1" applyBorder="1" applyAlignment="1" applyProtection="1">
      <alignment horizontal="center" vertical="center"/>
    </xf>
    <xf numFmtId="179" fontId="0" fillId="0" borderId="17" xfId="0" applyNumberFormat="1" applyFont="1" applyBorder="1" applyAlignment="1" applyProtection="1">
      <alignment vertical="center"/>
    </xf>
    <xf numFmtId="0" fontId="0" fillId="0" borderId="23" xfId="0" applyFont="1" applyBorder="1" applyAlignment="1" applyProtection="1">
      <alignment horizontal="center" vertical="center" justifyLastLine="1"/>
    </xf>
    <xf numFmtId="38" fontId="0" fillId="0" borderId="7" xfId="1" applyFont="1" applyBorder="1" applyAlignment="1" applyProtection="1">
      <alignment vertical="center"/>
    </xf>
    <xf numFmtId="57" fontId="0" fillId="0" borderId="50" xfId="0" applyNumberFormat="1" applyFont="1" applyBorder="1" applyAlignment="1" applyProtection="1">
      <alignment horizontal="center" vertical="center" shrinkToFit="1"/>
    </xf>
    <xf numFmtId="40" fontId="7" fillId="2" borderId="3" xfId="1" applyNumberFormat="1" applyFont="1" applyFill="1" applyBorder="1" applyAlignment="1" applyProtection="1">
      <alignment vertical="center"/>
    </xf>
    <xf numFmtId="176" fontId="7" fillId="2" borderId="19" xfId="1" applyNumberFormat="1" applyFont="1" applyFill="1" applyBorder="1" applyAlignment="1" applyProtection="1">
      <alignment vertical="center" shrinkToFit="1"/>
    </xf>
    <xf numFmtId="176" fontId="7" fillId="2" borderId="19" xfId="1" applyNumberFormat="1" applyFont="1" applyFill="1" applyBorder="1" applyAlignment="1" applyProtection="1">
      <alignment horizontal="center" vertical="center"/>
    </xf>
    <xf numFmtId="176" fontId="10" fillId="2" borderId="19" xfId="1" applyNumberFormat="1" applyFont="1" applyFill="1" applyBorder="1" applyAlignment="1" applyProtection="1">
      <alignment vertical="center" shrinkToFit="1"/>
    </xf>
    <xf numFmtId="38" fontId="10" fillId="2" borderId="19" xfId="1" applyFont="1" applyFill="1" applyBorder="1" applyAlignment="1" applyProtection="1">
      <alignment vertical="center" shrinkToFit="1"/>
    </xf>
    <xf numFmtId="40" fontId="10" fillId="2" borderId="3" xfId="1" applyNumberFormat="1" applyFont="1" applyFill="1" applyBorder="1" applyAlignment="1" applyProtection="1">
      <alignment vertical="center"/>
    </xf>
    <xf numFmtId="38" fontId="10" fillId="2" borderId="3" xfId="1" applyFont="1" applyFill="1" applyBorder="1" applyAlignment="1" applyProtection="1">
      <alignment vertical="center" shrinkToFit="1"/>
    </xf>
    <xf numFmtId="176" fontId="10" fillId="2" borderId="3" xfId="1" applyNumberFormat="1" applyFont="1" applyFill="1" applyBorder="1" applyAlignment="1" applyProtection="1">
      <alignment vertical="center"/>
    </xf>
    <xf numFmtId="179" fontId="11" fillId="0" borderId="12" xfId="0" applyNumberFormat="1" applyFont="1" applyBorder="1" applyAlignment="1" applyProtection="1">
      <alignment vertical="center"/>
    </xf>
    <xf numFmtId="38" fontId="11" fillId="0" borderId="12" xfId="1" applyNumberFormat="1" applyFont="1" applyBorder="1" applyAlignment="1" applyProtection="1">
      <alignment vertical="center"/>
    </xf>
    <xf numFmtId="38" fontId="10" fillId="2" borderId="3" xfId="1" applyFont="1" applyFill="1" applyBorder="1" applyAlignment="1" applyProtection="1">
      <alignment vertical="center"/>
    </xf>
    <xf numFmtId="0" fontId="12" fillId="0" borderId="0" xfId="2" applyFont="1" applyAlignment="1">
      <alignment vertical="center"/>
    </xf>
    <xf numFmtId="0" fontId="0" fillId="0" borderId="55" xfId="0" applyFont="1" applyBorder="1" applyAlignment="1" applyProtection="1">
      <alignment horizontal="center" vertical="center" textRotation="255" shrinkToFit="1"/>
    </xf>
    <xf numFmtId="0" fontId="0" fillId="0" borderId="57" xfId="0" applyFont="1" applyBorder="1" applyAlignment="1" applyProtection="1">
      <alignment horizontal="center" vertical="center" textRotation="255" shrinkToFit="1"/>
    </xf>
    <xf numFmtId="0" fontId="0" fillId="0" borderId="22" xfId="0" applyFont="1" applyBorder="1" applyAlignment="1" applyProtection="1">
      <alignment horizontal="center" vertical="center" textRotation="255"/>
    </xf>
    <xf numFmtId="0" fontId="0" fillId="0" borderId="17" xfId="0" applyFont="1" applyBorder="1" applyAlignment="1" applyProtection="1">
      <alignment horizontal="center" vertical="center" textRotation="255"/>
    </xf>
    <xf numFmtId="0" fontId="0" fillId="4" borderId="29" xfId="0" applyFont="1" applyFill="1" applyBorder="1" applyAlignment="1" applyProtection="1">
      <alignment horizontal="center" vertical="center" shrinkToFit="1"/>
    </xf>
    <xf numFmtId="0" fontId="0" fillId="4" borderId="34" xfId="0" applyFont="1" applyFill="1" applyBorder="1" applyAlignment="1" applyProtection="1">
      <alignment horizontal="center" vertical="center" shrinkToFit="1"/>
    </xf>
    <xf numFmtId="0" fontId="0" fillId="0" borderId="35" xfId="0" applyFont="1" applyBorder="1" applyAlignment="1" applyProtection="1">
      <alignment horizontal="center" vertical="center" justifyLastLine="1"/>
    </xf>
    <xf numFmtId="0" fontId="0" fillId="0" borderId="26" xfId="0" applyFont="1" applyBorder="1" applyAlignment="1" applyProtection="1">
      <alignment horizontal="center" vertical="center" justifyLastLine="1"/>
    </xf>
    <xf numFmtId="179" fontId="0" fillId="0" borderId="35" xfId="0" applyNumberFormat="1" applyFont="1" applyBorder="1" applyAlignment="1" applyProtection="1">
      <alignment horizontal="right" vertical="top"/>
    </xf>
    <xf numFmtId="179" fontId="0" fillId="0" borderId="26" xfId="0" applyNumberFormat="1" applyFont="1" applyBorder="1" applyAlignment="1" applyProtection="1">
      <alignment horizontal="right" vertical="top"/>
    </xf>
    <xf numFmtId="0" fontId="0" fillId="0" borderId="38" xfId="0" applyFont="1" applyBorder="1" applyAlignment="1" applyProtection="1">
      <alignment horizontal="center" vertical="center" shrinkToFit="1"/>
    </xf>
    <xf numFmtId="0" fontId="0" fillId="0" borderId="39" xfId="0" applyFont="1" applyBorder="1" applyAlignment="1" applyProtection="1">
      <alignment horizontal="center" vertical="center" shrinkToFit="1"/>
    </xf>
    <xf numFmtId="0" fontId="0" fillId="0" borderId="55" xfId="0" applyFont="1" applyBorder="1" applyAlignment="1" applyProtection="1">
      <alignment horizontal="center" vertical="center" textRotation="255"/>
    </xf>
    <xf numFmtId="0" fontId="0" fillId="0" borderId="51" xfId="0" applyFont="1" applyBorder="1" applyAlignment="1" applyProtection="1">
      <alignment horizontal="center" vertical="center" textRotation="255"/>
    </xf>
    <xf numFmtId="0" fontId="0" fillId="0" borderId="19" xfId="0" applyFont="1" applyBorder="1" applyAlignment="1" applyProtection="1">
      <alignment horizontal="center" vertical="center" textRotation="255"/>
    </xf>
    <xf numFmtId="0" fontId="0" fillId="0" borderId="35" xfId="0" applyFont="1" applyBorder="1" applyAlignment="1" applyProtection="1">
      <alignment horizontal="center" vertical="center" shrinkToFit="1"/>
    </xf>
    <xf numFmtId="0" fontId="0" fillId="0" borderId="26" xfId="0" applyFont="1" applyBorder="1" applyAlignment="1" applyProtection="1">
      <alignment horizontal="center" vertical="center" shrinkToFit="1"/>
    </xf>
    <xf numFmtId="177" fontId="0" fillId="0" borderId="43" xfId="0" applyNumberFormat="1" applyFont="1" applyBorder="1" applyAlignment="1" applyProtection="1">
      <alignment horizontal="center" vertical="center"/>
    </xf>
    <xf numFmtId="177" fontId="0" fillId="0" borderId="31" xfId="0" applyNumberFormat="1" applyFont="1" applyBorder="1" applyAlignment="1" applyProtection="1">
      <alignment horizontal="center" vertical="center"/>
    </xf>
    <xf numFmtId="0" fontId="0" fillId="0" borderId="52" xfId="0" applyFont="1" applyBorder="1" applyProtection="1"/>
    <xf numFmtId="0" fontId="0" fillId="0" borderId="42" xfId="0" applyFont="1" applyBorder="1" applyAlignment="1" applyProtection="1">
      <alignment horizontal="center"/>
    </xf>
    <xf numFmtId="0" fontId="0" fillId="0" borderId="13" xfId="0" applyFont="1" applyBorder="1" applyAlignment="1" applyProtection="1">
      <alignment horizontal="center"/>
    </xf>
    <xf numFmtId="0" fontId="0" fillId="0" borderId="20" xfId="0" applyFont="1" applyBorder="1" applyAlignment="1" applyProtection="1">
      <alignment horizontal="center"/>
    </xf>
    <xf numFmtId="0" fontId="0" fillId="0" borderId="14" xfId="0" applyFont="1" applyBorder="1" applyAlignment="1" applyProtection="1">
      <alignment horizontal="center" vertical="center"/>
    </xf>
    <xf numFmtId="0" fontId="0" fillId="0" borderId="14" xfId="0" applyFont="1" applyBorder="1" applyAlignment="1" applyProtection="1">
      <alignment horizontal="center" shrinkToFit="1"/>
    </xf>
    <xf numFmtId="0" fontId="0" fillId="0" borderId="66" xfId="0" applyFont="1" applyBorder="1" applyAlignment="1" applyProtection="1">
      <alignment horizontal="center" shrinkToFit="1"/>
    </xf>
    <xf numFmtId="0" fontId="0" fillId="0" borderId="14" xfId="0" applyFont="1" applyBorder="1" applyAlignment="1" applyProtection="1">
      <alignment horizontal="center"/>
    </xf>
    <xf numFmtId="0" fontId="0" fillId="0" borderId="66" xfId="0" applyFont="1" applyBorder="1" applyAlignment="1" applyProtection="1">
      <alignment horizontal="center"/>
    </xf>
    <xf numFmtId="0" fontId="0" fillId="0" borderId="66" xfId="0" applyFont="1" applyBorder="1" applyAlignment="1" applyProtection="1">
      <alignment horizontal="center" vertical="center"/>
    </xf>
    <xf numFmtId="4" fontId="0" fillId="0" borderId="67" xfId="0" applyNumberFormat="1" applyFont="1" applyBorder="1" applyAlignment="1" applyProtection="1">
      <alignment horizontal="center" vertical="center"/>
    </xf>
    <xf numFmtId="4" fontId="0" fillId="0" borderId="68" xfId="0" applyNumberFormat="1" applyFont="1" applyBorder="1" applyAlignment="1" applyProtection="1">
      <alignment horizontal="center" vertical="center"/>
    </xf>
    <xf numFmtId="0" fontId="9" fillId="0" borderId="0" xfId="0" applyFont="1" applyAlignment="1">
      <alignment vertical="center"/>
    </xf>
    <xf numFmtId="0" fontId="5" fillId="0" borderId="0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58" xfId="0" applyFont="1" applyBorder="1" applyAlignment="1" applyProtection="1">
      <alignment horizontal="center" vertical="center"/>
    </xf>
    <xf numFmtId="0" fontId="0" fillId="0" borderId="59" xfId="0" applyFont="1" applyBorder="1" applyProtection="1"/>
    <xf numFmtId="0" fontId="0" fillId="0" borderId="60" xfId="0" applyFont="1" applyBorder="1" applyAlignment="1" applyProtection="1">
      <alignment horizontal="center" vertical="center"/>
    </xf>
    <xf numFmtId="0" fontId="0" fillId="0" borderId="61" xfId="0" applyFont="1" applyBorder="1" applyProtection="1"/>
    <xf numFmtId="0" fontId="0" fillId="0" borderId="45" xfId="0" applyFont="1" applyBorder="1" applyProtection="1"/>
    <xf numFmtId="0" fontId="0" fillId="0" borderId="46" xfId="0" applyFont="1" applyBorder="1" applyProtection="1"/>
    <xf numFmtId="0" fontId="0" fillId="0" borderId="62" xfId="0" applyFont="1" applyBorder="1" applyAlignment="1" applyProtection="1">
      <alignment horizontal="center" vertical="center"/>
    </xf>
    <xf numFmtId="4" fontId="0" fillId="0" borderId="63" xfId="0" applyNumberFormat="1" applyFont="1" applyBorder="1" applyAlignment="1" applyProtection="1">
      <alignment horizontal="center" vertical="center"/>
    </xf>
    <xf numFmtId="4" fontId="0" fillId="0" borderId="64" xfId="0" applyNumberFormat="1" applyFont="1" applyBorder="1" applyAlignment="1" applyProtection="1">
      <alignment horizontal="center" vertical="center"/>
    </xf>
    <xf numFmtId="4" fontId="0" fillId="0" borderId="65" xfId="0" applyNumberFormat="1" applyFont="1" applyBorder="1" applyAlignment="1" applyProtection="1">
      <alignment horizontal="center" vertical="center"/>
    </xf>
    <xf numFmtId="0" fontId="0" fillId="0" borderId="22" xfId="0" applyFont="1" applyBorder="1" applyAlignment="1" applyProtection="1">
      <alignment horizontal="center" vertical="center" shrinkToFit="1"/>
    </xf>
    <xf numFmtId="0" fontId="0" fillId="0" borderId="23" xfId="0" applyFont="1" applyBorder="1" applyAlignment="1" applyProtection="1">
      <alignment horizontal="center" vertical="center" shrinkToFit="1"/>
    </xf>
    <xf numFmtId="0" fontId="0" fillId="0" borderId="56" xfId="0" applyFont="1" applyBorder="1" applyAlignment="1" applyProtection="1">
      <alignment horizontal="center" vertical="center" textRotation="255"/>
    </xf>
    <xf numFmtId="0" fontId="0" fillId="0" borderId="12" xfId="0" applyFont="1" applyBorder="1" applyAlignment="1" applyProtection="1">
      <alignment horizontal="center" vertical="center" textRotation="255"/>
    </xf>
    <xf numFmtId="0" fontId="0" fillId="0" borderId="38" xfId="0" applyFont="1" applyBorder="1" applyAlignment="1" applyProtection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49" fontId="0" fillId="0" borderId="21" xfId="0" applyNumberFormat="1" applyFont="1" applyBorder="1" applyAlignment="1" applyProtection="1">
      <alignment horizontal="center" vertical="center"/>
    </xf>
    <xf numFmtId="49" fontId="0" fillId="0" borderId="26" xfId="0" applyNumberFormat="1" applyFont="1" applyBorder="1" applyAlignment="1" applyProtection="1">
      <alignment horizontal="center" vertical="center"/>
    </xf>
    <xf numFmtId="0" fontId="0" fillId="0" borderId="21" xfId="0" applyFont="1" applyBorder="1" applyAlignment="1" applyProtection="1">
      <alignment horizontal="center" vertical="center"/>
    </xf>
    <xf numFmtId="0" fontId="0" fillId="0" borderId="26" xfId="0" applyFont="1" applyBorder="1" applyAlignment="1" applyProtection="1">
      <alignment horizontal="center" vertical="center"/>
    </xf>
    <xf numFmtId="49" fontId="0" fillId="4" borderId="29" xfId="0" applyNumberFormat="1" applyFont="1" applyFill="1" applyBorder="1" applyAlignment="1" applyProtection="1">
      <alignment horizontal="center" vertical="center"/>
    </xf>
    <xf numFmtId="49" fontId="0" fillId="4" borderId="34" xfId="0" applyNumberFormat="1" applyFont="1" applyFill="1" applyBorder="1" applyAlignment="1" applyProtection="1">
      <alignment horizontal="center" vertical="center"/>
    </xf>
    <xf numFmtId="0" fontId="0" fillId="5" borderId="29" xfId="0" applyFont="1" applyFill="1" applyBorder="1" applyAlignment="1" applyProtection="1">
      <alignment horizontal="center" vertical="center" shrinkToFit="1"/>
    </xf>
    <xf numFmtId="0" fontId="0" fillId="5" borderId="34" xfId="0" applyFont="1" applyFill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textRotation="255" shrinkToFit="1"/>
    </xf>
    <xf numFmtId="0" fontId="0" fillId="0" borderId="12" xfId="0" applyFont="1" applyBorder="1" applyAlignment="1" applyProtection="1">
      <alignment horizontal="center" vertical="center" textRotation="255" shrinkToFit="1"/>
    </xf>
    <xf numFmtId="0" fontId="0" fillId="0" borderId="19" xfId="0" applyFont="1" applyBorder="1" applyAlignment="1" applyProtection="1">
      <alignment horizontal="center" vertical="center" textRotation="255" shrinkToFit="1"/>
    </xf>
    <xf numFmtId="0" fontId="0" fillId="0" borderId="38" xfId="0" applyFont="1" applyBorder="1" applyAlignment="1" applyProtection="1">
      <alignment horizontal="center" vertical="center" justifyLastLine="1"/>
    </xf>
    <xf numFmtId="0" fontId="0" fillId="0" borderId="39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shrinkToFit="1"/>
    </xf>
    <xf numFmtId="0" fontId="0" fillId="0" borderId="22" xfId="0" applyFont="1" applyBorder="1" applyAlignment="1" applyProtection="1">
      <alignment horizontal="center" vertical="center" justifyLastLine="1"/>
    </xf>
    <xf numFmtId="0" fontId="0" fillId="0" borderId="12" xfId="0" applyFont="1" applyBorder="1" applyAlignment="1" applyProtection="1">
      <alignment horizontal="center" vertical="center" justifyLastLine="1"/>
    </xf>
    <xf numFmtId="0" fontId="0" fillId="0" borderId="9" xfId="0" applyFont="1" applyBorder="1" applyAlignment="1" applyProtection="1">
      <alignment horizontal="center" vertical="center" shrinkToFit="1"/>
    </xf>
    <xf numFmtId="0" fontId="0" fillId="0" borderId="33" xfId="0" applyFont="1" applyBorder="1" applyAlignment="1" applyProtection="1">
      <alignment horizontal="center" vertical="center" shrinkToFit="1"/>
    </xf>
    <xf numFmtId="0" fontId="0" fillId="3" borderId="38" xfId="0" applyFont="1" applyFill="1" applyBorder="1" applyAlignment="1" applyProtection="1">
      <alignment horizontal="center" vertical="center" shrinkToFit="1"/>
    </xf>
    <xf numFmtId="0" fontId="0" fillId="0" borderId="12" xfId="0" applyFont="1" applyBorder="1" applyAlignment="1">
      <alignment vertical="center" shrinkToFit="1"/>
    </xf>
    <xf numFmtId="0" fontId="8" fillId="3" borderId="38" xfId="0" applyFont="1" applyFill="1" applyBorder="1" applyAlignment="1" applyProtection="1">
      <alignment horizontal="distributed" vertical="center" shrinkToFit="1"/>
    </xf>
    <xf numFmtId="0" fontId="0" fillId="0" borderId="57" xfId="0" applyFont="1" applyBorder="1" applyAlignment="1" applyProtection="1">
      <alignment horizontal="center" vertical="center" textRotation="255"/>
    </xf>
    <xf numFmtId="0" fontId="0" fillId="0" borderId="22" xfId="0" applyFont="1" applyBorder="1" applyAlignment="1" applyProtection="1">
      <alignment horizontal="center"/>
    </xf>
    <xf numFmtId="0" fontId="0" fillId="0" borderId="12" xfId="0" applyFont="1" applyBorder="1" applyAlignment="1" applyProtection="1">
      <alignment horizontal="center"/>
    </xf>
    <xf numFmtId="0" fontId="0" fillId="0" borderId="17" xfId="0" applyFont="1" applyBorder="1" applyAlignment="1" applyProtection="1">
      <alignment horizontal="center"/>
    </xf>
    <xf numFmtId="0" fontId="0" fillId="0" borderId="21" xfId="0" applyFont="1" applyBorder="1" applyAlignment="1" applyProtection="1">
      <alignment horizontal="center" vertical="top"/>
    </xf>
    <xf numFmtId="0" fontId="0" fillId="0" borderId="26" xfId="0" applyFont="1" applyBorder="1" applyAlignment="1" applyProtection="1">
      <alignment horizontal="center" vertical="top"/>
    </xf>
    <xf numFmtId="0" fontId="0" fillId="0" borderId="12" xfId="0" applyFont="1" applyBorder="1" applyAlignment="1" applyProtection="1"/>
    <xf numFmtId="0" fontId="0" fillId="0" borderId="19" xfId="0" applyFont="1" applyBorder="1" applyAlignment="1" applyProtection="1"/>
    <xf numFmtId="0" fontId="0" fillId="0" borderId="26" xfId="0" applyFont="1" applyBorder="1" applyAlignment="1" applyProtection="1"/>
    <xf numFmtId="0" fontId="0" fillId="0" borderId="35" xfId="0" applyFont="1" applyFill="1" applyBorder="1" applyAlignment="1" applyProtection="1">
      <alignment horizontal="center" vertical="center" justifyLastLine="1"/>
    </xf>
    <xf numFmtId="0" fontId="0" fillId="0" borderId="26" xfId="0" applyFont="1" applyFill="1" applyBorder="1" applyAlignment="1" applyProtection="1">
      <alignment horizontal="center" vertical="center" justifyLastLine="1"/>
    </xf>
  </cellXfs>
  <cellStyles count="3">
    <cellStyle name="桁区切り" xfId="1" builtinId="6"/>
    <cellStyle name="標準" xfId="0" builtinId="0"/>
    <cellStyle name="標準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94"/>
  <sheetViews>
    <sheetView tabSelected="1" view="pageBreakPreview" zoomScale="75" zoomScaleNormal="75" zoomScaleSheetLayoutView="75" workbookViewId="0">
      <pane xSplit="2" ySplit="8" topLeftCell="C9" activePane="bottomRight" state="frozen"/>
      <selection pane="topRight" activeCell="C1" sqref="C1"/>
      <selection pane="bottomLeft" activeCell="A7" sqref="A7"/>
      <selection pane="bottomRight" activeCell="L3" sqref="L3"/>
    </sheetView>
  </sheetViews>
  <sheetFormatPr defaultRowHeight="13.5"/>
  <cols>
    <col min="1" max="2" width="3.625" style="29" customWidth="1"/>
    <col min="3" max="3" width="15.5" style="29" customWidth="1"/>
    <col min="4" max="4" width="23.375" style="29" customWidth="1"/>
    <col min="5" max="5" width="8.125" style="29" customWidth="1"/>
    <col min="6" max="6" width="10.875" style="30" customWidth="1"/>
    <col min="7" max="7" width="3.875" style="31" customWidth="1"/>
    <col min="8" max="9" width="9.125" style="31" customWidth="1"/>
    <col min="10" max="10" width="9.75" style="32" customWidth="1"/>
    <col min="11" max="11" width="9.875" style="29" bestFit="1" customWidth="1"/>
    <col min="12" max="12" width="24.875" style="29" customWidth="1"/>
    <col min="13" max="16384" width="9" style="29"/>
  </cols>
  <sheetData>
    <row r="1" spans="1:12" ht="26.25" customHeight="1">
      <c r="A1" s="297" t="s">
        <v>219</v>
      </c>
    </row>
    <row r="2" spans="1:12" ht="7.5" customHeight="1">
      <c r="F2" s="29"/>
      <c r="G2" s="29"/>
      <c r="H2" s="29"/>
      <c r="I2" s="29"/>
      <c r="J2" s="29"/>
    </row>
    <row r="3" spans="1:12" ht="18.75">
      <c r="A3" s="329" t="s">
        <v>207</v>
      </c>
      <c r="B3" s="329"/>
      <c r="C3" s="329"/>
      <c r="D3" s="329"/>
    </row>
    <row r="4" spans="1:12" ht="18.75">
      <c r="A4" s="330" t="s">
        <v>208</v>
      </c>
      <c r="B4" s="330"/>
      <c r="C4" s="330"/>
      <c r="D4" s="330"/>
      <c r="E4" s="330"/>
      <c r="F4" s="330"/>
      <c r="G4" s="330"/>
      <c r="H4" s="330"/>
      <c r="I4" s="330"/>
      <c r="J4" s="330"/>
      <c r="K4" s="330"/>
    </row>
    <row r="5" spans="1:12" ht="13.5" customHeight="1" thickBot="1">
      <c r="A5" s="33"/>
      <c r="B5" s="1"/>
      <c r="C5" s="1"/>
      <c r="D5" s="1"/>
      <c r="E5" s="1"/>
      <c r="F5" s="1"/>
      <c r="G5" s="1"/>
      <c r="H5" s="1"/>
      <c r="I5" s="1"/>
      <c r="J5" s="331" t="s">
        <v>209</v>
      </c>
      <c r="K5" s="331"/>
    </row>
    <row r="6" spans="1:12" ht="15.75" customHeight="1">
      <c r="A6" s="332" t="s">
        <v>104</v>
      </c>
      <c r="B6" s="333"/>
      <c r="C6" s="338" t="s">
        <v>105</v>
      </c>
      <c r="D6" s="338"/>
      <c r="E6" s="339" t="s">
        <v>106</v>
      </c>
      <c r="F6" s="340"/>
      <c r="G6" s="340"/>
      <c r="H6" s="340"/>
      <c r="I6" s="341"/>
      <c r="J6" s="338" t="s">
        <v>37</v>
      </c>
      <c r="K6" s="342" t="s">
        <v>107</v>
      </c>
      <c r="L6" s="315" t="s">
        <v>38</v>
      </c>
    </row>
    <row r="7" spans="1:12" ht="6" customHeight="1">
      <c r="A7" s="334"/>
      <c r="B7" s="335"/>
      <c r="C7" s="321"/>
      <c r="D7" s="321"/>
      <c r="E7" s="318" t="s">
        <v>83</v>
      </c>
      <c r="F7" s="321" t="s">
        <v>84</v>
      </c>
      <c r="G7" s="321"/>
      <c r="H7" s="321"/>
      <c r="I7" s="321"/>
      <c r="J7" s="321"/>
      <c r="K7" s="343"/>
      <c r="L7" s="316"/>
    </row>
    <row r="8" spans="1:12" ht="14.25" customHeight="1">
      <c r="A8" s="334"/>
      <c r="B8" s="335"/>
      <c r="C8" s="322" t="s">
        <v>108</v>
      </c>
      <c r="D8" s="324" t="s">
        <v>109</v>
      </c>
      <c r="E8" s="319"/>
      <c r="F8" s="321"/>
      <c r="G8" s="321"/>
      <c r="H8" s="321"/>
      <c r="I8" s="321"/>
      <c r="J8" s="321" t="s">
        <v>110</v>
      </c>
      <c r="K8" s="321" t="s">
        <v>110</v>
      </c>
      <c r="L8" s="316"/>
    </row>
    <row r="9" spans="1:12" ht="36.75" customHeight="1" thickBot="1">
      <c r="A9" s="336"/>
      <c r="B9" s="337"/>
      <c r="C9" s="323"/>
      <c r="D9" s="325"/>
      <c r="E9" s="320"/>
      <c r="F9" s="327" t="s">
        <v>85</v>
      </c>
      <c r="G9" s="328"/>
      <c r="H9" s="226" t="s">
        <v>132</v>
      </c>
      <c r="I9" s="227" t="s">
        <v>112</v>
      </c>
      <c r="J9" s="326"/>
      <c r="K9" s="326"/>
      <c r="L9" s="317"/>
    </row>
    <row r="10" spans="1:12" ht="17.100000000000001" customHeight="1">
      <c r="A10" s="344" t="s">
        <v>126</v>
      </c>
      <c r="B10" s="345" t="s">
        <v>133</v>
      </c>
      <c r="C10" s="42" t="s">
        <v>86</v>
      </c>
      <c r="D10" s="36" t="s">
        <v>78</v>
      </c>
      <c r="E10" s="37">
        <v>0.15</v>
      </c>
      <c r="F10" s="45">
        <f>ROUND(I10/10000,2)</f>
        <v>0.15</v>
      </c>
      <c r="G10" s="38" t="s">
        <v>184</v>
      </c>
      <c r="H10" s="45">
        <f t="shared" ref="H10:H50" si="0">ROUND(I10/10000,2)</f>
        <v>0.15</v>
      </c>
      <c r="I10" s="201">
        <v>1500</v>
      </c>
      <c r="J10" s="20">
        <v>20468</v>
      </c>
      <c r="K10" s="2" t="s">
        <v>0</v>
      </c>
      <c r="L10" s="41"/>
    </row>
    <row r="11" spans="1:12" ht="17.100000000000001" customHeight="1">
      <c r="A11" s="344"/>
      <c r="B11" s="345"/>
      <c r="C11" s="42" t="s">
        <v>134</v>
      </c>
      <c r="D11" s="43" t="s">
        <v>135</v>
      </c>
      <c r="E11" s="44">
        <v>0.15</v>
      </c>
      <c r="F11" s="45">
        <v>0.15</v>
      </c>
      <c r="G11" s="46" t="s">
        <v>136</v>
      </c>
      <c r="H11" s="45">
        <f t="shared" si="0"/>
        <v>0.16</v>
      </c>
      <c r="I11" s="202">
        <v>1597</v>
      </c>
      <c r="J11" s="20">
        <v>20468</v>
      </c>
      <c r="K11" s="2" t="s">
        <v>0</v>
      </c>
      <c r="L11" s="41"/>
    </row>
    <row r="12" spans="1:12" ht="17.100000000000001" customHeight="1">
      <c r="A12" s="344"/>
      <c r="B12" s="345"/>
      <c r="C12" s="42" t="s">
        <v>137</v>
      </c>
      <c r="D12" s="43" t="s">
        <v>138</v>
      </c>
      <c r="E12" s="44">
        <v>0.36</v>
      </c>
      <c r="F12" s="45">
        <f>ROUND(I12/10000,2)</f>
        <v>0.36</v>
      </c>
      <c r="G12" s="46" t="s">
        <v>136</v>
      </c>
      <c r="H12" s="45">
        <f t="shared" si="0"/>
        <v>0.36</v>
      </c>
      <c r="I12" s="202">
        <v>3600</v>
      </c>
      <c r="J12" s="20">
        <v>26938</v>
      </c>
      <c r="K12" s="2" t="s">
        <v>0</v>
      </c>
      <c r="L12" s="41"/>
    </row>
    <row r="13" spans="1:12" ht="17.100000000000001" customHeight="1">
      <c r="A13" s="344"/>
      <c r="B13" s="345"/>
      <c r="C13" s="42" t="s">
        <v>139</v>
      </c>
      <c r="D13" s="346" t="s">
        <v>140</v>
      </c>
      <c r="E13" s="44">
        <v>0.48</v>
      </c>
      <c r="F13" s="45">
        <f t="shared" ref="F13:F19" si="1">ROUND(I13/10000,2)</f>
        <v>0.48</v>
      </c>
      <c r="G13" s="46" t="s">
        <v>136</v>
      </c>
      <c r="H13" s="45">
        <f t="shared" si="0"/>
        <v>0.48</v>
      </c>
      <c r="I13" s="202">
        <v>4800</v>
      </c>
      <c r="J13" s="20">
        <v>26938</v>
      </c>
      <c r="K13" s="2" t="s">
        <v>141</v>
      </c>
      <c r="L13" s="41"/>
    </row>
    <row r="14" spans="1:12" ht="17.100000000000001" customHeight="1">
      <c r="A14" s="344"/>
      <c r="B14" s="345"/>
      <c r="C14" s="42" t="s">
        <v>142</v>
      </c>
      <c r="D14" s="347"/>
      <c r="E14" s="44"/>
      <c r="F14" s="77">
        <v>8029</v>
      </c>
      <c r="G14" s="46" t="s">
        <v>143</v>
      </c>
      <c r="H14" s="45">
        <f t="shared" si="0"/>
        <v>0.8</v>
      </c>
      <c r="I14" s="202">
        <v>8029</v>
      </c>
      <c r="J14" s="20"/>
      <c r="K14" s="2"/>
      <c r="L14" s="41" t="s">
        <v>144</v>
      </c>
    </row>
    <row r="15" spans="1:12" ht="17.100000000000001" customHeight="1">
      <c r="A15" s="344"/>
      <c r="B15" s="345"/>
      <c r="C15" s="42" t="s">
        <v>145</v>
      </c>
      <c r="D15" s="43" t="s">
        <v>146</v>
      </c>
      <c r="E15" s="47">
        <v>0.46</v>
      </c>
      <c r="F15" s="45">
        <v>0.45</v>
      </c>
      <c r="G15" s="48" t="s">
        <v>136</v>
      </c>
      <c r="H15" s="45">
        <f t="shared" si="0"/>
        <v>0.46</v>
      </c>
      <c r="I15" s="202">
        <v>4560</v>
      </c>
      <c r="J15" s="20">
        <v>29403</v>
      </c>
      <c r="K15" s="2" t="s">
        <v>113</v>
      </c>
      <c r="L15" s="41"/>
    </row>
    <row r="16" spans="1:12" ht="17.100000000000001" customHeight="1">
      <c r="A16" s="344"/>
      <c r="B16" s="345"/>
      <c r="C16" s="42" t="s">
        <v>114</v>
      </c>
      <c r="D16" s="43" t="s">
        <v>115</v>
      </c>
      <c r="E16" s="44">
        <v>0.28000000000000003</v>
      </c>
      <c r="F16" s="45">
        <f t="shared" si="1"/>
        <v>0.28000000000000003</v>
      </c>
      <c r="G16" s="46" t="s">
        <v>111</v>
      </c>
      <c r="H16" s="45">
        <f t="shared" si="0"/>
        <v>0.28000000000000003</v>
      </c>
      <c r="I16" s="202">
        <v>2840</v>
      </c>
      <c r="J16" s="20">
        <v>29646</v>
      </c>
      <c r="K16" s="2" t="s">
        <v>2</v>
      </c>
      <c r="L16" s="41"/>
    </row>
    <row r="17" spans="1:12" ht="17.100000000000001" customHeight="1">
      <c r="A17" s="344"/>
      <c r="B17" s="345"/>
      <c r="C17" s="42" t="s">
        <v>3</v>
      </c>
      <c r="D17" s="43" t="s">
        <v>116</v>
      </c>
      <c r="E17" s="44">
        <v>0.13</v>
      </c>
      <c r="F17" s="45">
        <f t="shared" si="1"/>
        <v>0.13</v>
      </c>
      <c r="G17" s="46" t="s">
        <v>111</v>
      </c>
      <c r="H17" s="45">
        <f t="shared" si="0"/>
        <v>0.13</v>
      </c>
      <c r="I17" s="202">
        <v>1345</v>
      </c>
      <c r="J17" s="20">
        <v>29646</v>
      </c>
      <c r="K17" s="2" t="s">
        <v>4</v>
      </c>
      <c r="L17" s="41"/>
    </row>
    <row r="18" spans="1:12" ht="17.100000000000001" customHeight="1">
      <c r="A18" s="344"/>
      <c r="B18" s="345"/>
      <c r="C18" s="42" t="s">
        <v>5</v>
      </c>
      <c r="D18" s="43" t="s">
        <v>117</v>
      </c>
      <c r="E18" s="44">
        <v>0.2</v>
      </c>
      <c r="F18" s="45">
        <f t="shared" si="1"/>
        <v>0.2</v>
      </c>
      <c r="G18" s="46" t="s">
        <v>111</v>
      </c>
      <c r="H18" s="45">
        <f t="shared" si="0"/>
        <v>0.2</v>
      </c>
      <c r="I18" s="202">
        <v>1986</v>
      </c>
      <c r="J18" s="20">
        <v>29646</v>
      </c>
      <c r="K18" s="2" t="s">
        <v>6</v>
      </c>
      <c r="L18" s="41"/>
    </row>
    <row r="19" spans="1:12" ht="17.100000000000001" customHeight="1">
      <c r="A19" s="344"/>
      <c r="B19" s="345"/>
      <c r="C19" s="42" t="s">
        <v>7</v>
      </c>
      <c r="D19" s="43" t="s">
        <v>118</v>
      </c>
      <c r="E19" s="44">
        <v>0.23</v>
      </c>
      <c r="F19" s="45">
        <f t="shared" si="1"/>
        <v>0.23</v>
      </c>
      <c r="G19" s="46" t="s">
        <v>111</v>
      </c>
      <c r="H19" s="45">
        <f t="shared" si="0"/>
        <v>0.23</v>
      </c>
      <c r="I19" s="202">
        <v>2315</v>
      </c>
      <c r="J19" s="20">
        <v>29646</v>
      </c>
      <c r="K19" s="2" t="s">
        <v>8</v>
      </c>
      <c r="L19" s="41"/>
    </row>
    <row r="20" spans="1:12" ht="17.100000000000001" customHeight="1">
      <c r="A20" s="344"/>
      <c r="B20" s="345"/>
      <c r="C20" s="42" t="s">
        <v>9</v>
      </c>
      <c r="D20" s="43" t="s">
        <v>147</v>
      </c>
      <c r="E20" s="44">
        <v>0.17</v>
      </c>
      <c r="F20" s="45">
        <v>0.16</v>
      </c>
      <c r="G20" s="46" t="s">
        <v>148</v>
      </c>
      <c r="H20" s="45">
        <f t="shared" si="0"/>
        <v>0.17</v>
      </c>
      <c r="I20" s="202">
        <v>1682</v>
      </c>
      <c r="J20" s="20">
        <v>29646</v>
      </c>
      <c r="K20" s="2" t="s">
        <v>4</v>
      </c>
      <c r="L20" s="41"/>
    </row>
    <row r="21" spans="1:12" ht="17.100000000000001" customHeight="1">
      <c r="A21" s="344"/>
      <c r="B21" s="345"/>
      <c r="C21" s="49" t="s">
        <v>10</v>
      </c>
      <c r="D21" s="50" t="s">
        <v>149</v>
      </c>
      <c r="E21" s="51">
        <v>0.3</v>
      </c>
      <c r="F21" s="52">
        <v>0.28999999999999998</v>
      </c>
      <c r="G21" s="53" t="s">
        <v>148</v>
      </c>
      <c r="H21" s="52">
        <f t="shared" si="0"/>
        <v>0.3</v>
      </c>
      <c r="I21" s="203">
        <v>2968</v>
      </c>
      <c r="J21" s="54">
        <v>29860</v>
      </c>
      <c r="K21" s="55" t="s">
        <v>11</v>
      </c>
      <c r="L21" s="56"/>
    </row>
    <row r="22" spans="1:12" ht="17.100000000000001" customHeight="1">
      <c r="A22" s="344"/>
      <c r="B22" s="345"/>
      <c r="C22" s="57" t="s">
        <v>12</v>
      </c>
      <c r="D22" s="58" t="s">
        <v>149</v>
      </c>
      <c r="E22" s="59"/>
      <c r="F22" s="60">
        <f>ROUND(I22/10000,2)</f>
        <v>0.23</v>
      </c>
      <c r="G22" s="61" t="s">
        <v>148</v>
      </c>
      <c r="H22" s="60">
        <f t="shared" si="0"/>
        <v>0.23</v>
      </c>
      <c r="I22" s="204">
        <v>2300</v>
      </c>
      <c r="J22" s="62"/>
      <c r="K22" s="63" t="s">
        <v>13</v>
      </c>
      <c r="L22" s="64"/>
    </row>
    <row r="23" spans="1:12" ht="17.100000000000001" customHeight="1">
      <c r="A23" s="344"/>
      <c r="B23" s="345"/>
      <c r="C23" s="302" t="s">
        <v>41</v>
      </c>
      <c r="D23" s="303"/>
      <c r="E23" s="65"/>
      <c r="F23" s="66">
        <f>SUM(F21:F22)</f>
        <v>0.52</v>
      </c>
      <c r="G23" s="67"/>
      <c r="H23" s="66">
        <f>SUM(H21:H22)</f>
        <v>0.53</v>
      </c>
      <c r="I23" s="228">
        <f>SUM(I21:I22)</f>
        <v>5268</v>
      </c>
      <c r="J23" s="68"/>
      <c r="K23" s="69"/>
      <c r="L23" s="70"/>
    </row>
    <row r="24" spans="1:12" ht="17.100000000000001" customHeight="1">
      <c r="A24" s="344"/>
      <c r="B24" s="345"/>
      <c r="C24" s="42" t="s">
        <v>14</v>
      </c>
      <c r="D24" s="43" t="s">
        <v>150</v>
      </c>
      <c r="E24" s="44">
        <v>0.11</v>
      </c>
      <c r="F24" s="45">
        <f>ROUND(I24/10000,2)</f>
        <v>0.11</v>
      </c>
      <c r="G24" s="46" t="s">
        <v>148</v>
      </c>
      <c r="H24" s="45">
        <f t="shared" si="0"/>
        <v>0.11</v>
      </c>
      <c r="I24" s="202">
        <v>1139</v>
      </c>
      <c r="J24" s="20">
        <v>34611</v>
      </c>
      <c r="K24" s="2" t="s">
        <v>15</v>
      </c>
      <c r="L24" s="41"/>
    </row>
    <row r="25" spans="1:12" ht="17.100000000000001" customHeight="1">
      <c r="A25" s="344"/>
      <c r="B25" s="345"/>
      <c r="C25" s="42" t="s">
        <v>16</v>
      </c>
      <c r="D25" s="43" t="s">
        <v>151</v>
      </c>
      <c r="E25" s="44">
        <v>0.1</v>
      </c>
      <c r="F25" s="45">
        <f t="shared" ref="F25:F39" si="2">ROUND(I25/10000,2)</f>
        <v>0.1</v>
      </c>
      <c r="G25" s="46" t="s">
        <v>148</v>
      </c>
      <c r="H25" s="45">
        <f t="shared" si="0"/>
        <v>0.1</v>
      </c>
      <c r="I25" s="205">
        <v>1020.02</v>
      </c>
      <c r="J25" s="20">
        <v>34611</v>
      </c>
      <c r="K25" s="2" t="s">
        <v>15</v>
      </c>
      <c r="L25" s="41"/>
    </row>
    <row r="26" spans="1:12" ht="17.100000000000001" customHeight="1">
      <c r="A26" s="344"/>
      <c r="B26" s="345"/>
      <c r="C26" s="42" t="s">
        <v>17</v>
      </c>
      <c r="D26" s="43" t="s">
        <v>152</v>
      </c>
      <c r="E26" s="47">
        <v>0.57999999999999996</v>
      </c>
      <c r="F26" s="45">
        <v>0.56999999999999995</v>
      </c>
      <c r="G26" s="46" t="s">
        <v>148</v>
      </c>
      <c r="H26" s="45">
        <f t="shared" si="0"/>
        <v>0.57999999999999996</v>
      </c>
      <c r="I26" s="202">
        <v>5770</v>
      </c>
      <c r="J26" s="20">
        <v>34611</v>
      </c>
      <c r="K26" s="2" t="s">
        <v>15</v>
      </c>
      <c r="L26" s="41"/>
    </row>
    <row r="27" spans="1:12" ht="17.100000000000001" customHeight="1">
      <c r="A27" s="344"/>
      <c r="B27" s="345"/>
      <c r="C27" s="42" t="s">
        <v>18</v>
      </c>
      <c r="D27" s="43" t="s">
        <v>153</v>
      </c>
      <c r="E27" s="44">
        <v>0.1</v>
      </c>
      <c r="F27" s="45">
        <f t="shared" si="2"/>
        <v>0.1</v>
      </c>
      <c r="G27" s="46" t="s">
        <v>148</v>
      </c>
      <c r="H27" s="45">
        <f t="shared" si="0"/>
        <v>0.1</v>
      </c>
      <c r="I27" s="202">
        <v>998</v>
      </c>
      <c r="J27" s="20">
        <v>34611</v>
      </c>
      <c r="K27" s="2" t="s">
        <v>15</v>
      </c>
      <c r="L27" s="41"/>
    </row>
    <row r="28" spans="1:12" ht="17.100000000000001" customHeight="1">
      <c r="A28" s="344"/>
      <c r="B28" s="345"/>
      <c r="C28" s="42" t="s">
        <v>12</v>
      </c>
      <c r="D28" s="43" t="s">
        <v>154</v>
      </c>
      <c r="E28" s="44"/>
      <c r="F28" s="45">
        <f t="shared" si="2"/>
        <v>0.12</v>
      </c>
      <c r="G28" s="46" t="s">
        <v>148</v>
      </c>
      <c r="H28" s="45">
        <f t="shared" si="0"/>
        <v>0.12</v>
      </c>
      <c r="I28" s="202">
        <v>1224</v>
      </c>
      <c r="J28" s="20"/>
      <c r="K28" s="2" t="s">
        <v>13</v>
      </c>
      <c r="L28" s="41"/>
    </row>
    <row r="29" spans="1:12" ht="17.100000000000001" customHeight="1">
      <c r="A29" s="344"/>
      <c r="B29" s="345"/>
      <c r="C29" s="42" t="s">
        <v>12</v>
      </c>
      <c r="D29" s="43" t="s">
        <v>155</v>
      </c>
      <c r="E29" s="44"/>
      <c r="F29" s="45">
        <f t="shared" si="2"/>
        <v>0.21</v>
      </c>
      <c r="G29" s="46" t="s">
        <v>148</v>
      </c>
      <c r="H29" s="45">
        <f t="shared" si="0"/>
        <v>0.21</v>
      </c>
      <c r="I29" s="202">
        <v>2123</v>
      </c>
      <c r="J29" s="20"/>
      <c r="K29" s="2" t="s">
        <v>13</v>
      </c>
      <c r="L29" s="41"/>
    </row>
    <row r="30" spans="1:12" ht="17.100000000000001" customHeight="1">
      <c r="A30" s="344"/>
      <c r="B30" s="345"/>
      <c r="C30" s="35" t="s">
        <v>12</v>
      </c>
      <c r="D30" s="36" t="s">
        <v>156</v>
      </c>
      <c r="E30" s="37"/>
      <c r="F30" s="45">
        <f t="shared" si="2"/>
        <v>0.14000000000000001</v>
      </c>
      <c r="G30" s="46" t="s">
        <v>148</v>
      </c>
      <c r="H30" s="45">
        <f t="shared" si="0"/>
        <v>0.14000000000000001</v>
      </c>
      <c r="I30" s="201">
        <v>1440</v>
      </c>
      <c r="J30" s="39"/>
      <c r="K30" s="40" t="s">
        <v>19</v>
      </c>
      <c r="L30" s="41"/>
    </row>
    <row r="31" spans="1:12" ht="17.100000000000001" customHeight="1">
      <c r="A31" s="344"/>
      <c r="B31" s="345"/>
      <c r="C31" s="42" t="s">
        <v>12</v>
      </c>
      <c r="D31" s="43" t="s">
        <v>157</v>
      </c>
      <c r="E31" s="44"/>
      <c r="F31" s="45">
        <f t="shared" si="2"/>
        <v>0.13</v>
      </c>
      <c r="G31" s="46" t="s">
        <v>148</v>
      </c>
      <c r="H31" s="45">
        <f t="shared" si="0"/>
        <v>0.13</v>
      </c>
      <c r="I31" s="202">
        <v>1333</v>
      </c>
      <c r="J31" s="20"/>
      <c r="K31" s="2" t="s">
        <v>20</v>
      </c>
      <c r="L31" s="41"/>
    </row>
    <row r="32" spans="1:12" ht="17.100000000000001" customHeight="1">
      <c r="A32" s="344"/>
      <c r="B32" s="345"/>
      <c r="C32" s="42" t="s">
        <v>12</v>
      </c>
      <c r="D32" s="43" t="s">
        <v>39</v>
      </c>
      <c r="E32" s="44"/>
      <c r="F32" s="45">
        <f t="shared" si="2"/>
        <v>0.15</v>
      </c>
      <c r="G32" s="46" t="s">
        <v>148</v>
      </c>
      <c r="H32" s="45">
        <f t="shared" si="0"/>
        <v>0.15</v>
      </c>
      <c r="I32" s="202">
        <v>1491</v>
      </c>
      <c r="J32" s="20"/>
      <c r="K32" s="2" t="s">
        <v>21</v>
      </c>
      <c r="L32" s="41" t="s">
        <v>87</v>
      </c>
    </row>
    <row r="33" spans="1:12" ht="17.100000000000001" customHeight="1">
      <c r="A33" s="344"/>
      <c r="B33" s="345"/>
      <c r="C33" s="42" t="s">
        <v>12</v>
      </c>
      <c r="D33" s="43" t="s">
        <v>40</v>
      </c>
      <c r="E33" s="44"/>
      <c r="F33" s="45">
        <f t="shared" si="2"/>
        <v>0.11</v>
      </c>
      <c r="G33" s="46" t="s">
        <v>148</v>
      </c>
      <c r="H33" s="45">
        <f t="shared" si="0"/>
        <v>0.11</v>
      </c>
      <c r="I33" s="202">
        <v>1138</v>
      </c>
      <c r="J33" s="20"/>
      <c r="K33" s="2" t="s">
        <v>185</v>
      </c>
      <c r="L33" s="71"/>
    </row>
    <row r="34" spans="1:12" ht="17.100000000000001" customHeight="1">
      <c r="A34" s="344"/>
      <c r="B34" s="345"/>
      <c r="C34" s="42" t="s">
        <v>12</v>
      </c>
      <c r="D34" s="43" t="s">
        <v>36</v>
      </c>
      <c r="E34" s="44"/>
      <c r="F34" s="45">
        <f t="shared" si="2"/>
        <v>0.23</v>
      </c>
      <c r="G34" s="46" t="s">
        <v>148</v>
      </c>
      <c r="H34" s="45">
        <f t="shared" si="0"/>
        <v>0.23</v>
      </c>
      <c r="I34" s="202">
        <v>2302</v>
      </c>
      <c r="J34" s="20"/>
      <c r="K34" s="2" t="s">
        <v>158</v>
      </c>
      <c r="L34" s="71"/>
    </row>
    <row r="35" spans="1:12" ht="17.100000000000001" customHeight="1">
      <c r="A35" s="344"/>
      <c r="B35" s="345"/>
      <c r="C35" s="42" t="s">
        <v>12</v>
      </c>
      <c r="D35" s="43" t="s">
        <v>44</v>
      </c>
      <c r="E35" s="44"/>
      <c r="F35" s="45">
        <f t="shared" si="2"/>
        <v>0.2</v>
      </c>
      <c r="G35" s="46" t="s">
        <v>148</v>
      </c>
      <c r="H35" s="45">
        <f t="shared" si="0"/>
        <v>0.2</v>
      </c>
      <c r="I35" s="202">
        <v>2001</v>
      </c>
      <c r="J35" s="20"/>
      <c r="K35" s="2" t="s">
        <v>186</v>
      </c>
      <c r="L35" s="71"/>
    </row>
    <row r="36" spans="1:12" ht="17.100000000000001" customHeight="1">
      <c r="A36" s="344"/>
      <c r="B36" s="345"/>
      <c r="C36" s="42" t="s">
        <v>12</v>
      </c>
      <c r="D36" s="43" t="s">
        <v>47</v>
      </c>
      <c r="E36" s="44"/>
      <c r="F36" s="45">
        <f t="shared" si="2"/>
        <v>0.1</v>
      </c>
      <c r="G36" s="46" t="s">
        <v>148</v>
      </c>
      <c r="H36" s="45">
        <f t="shared" si="0"/>
        <v>0.1</v>
      </c>
      <c r="I36" s="202">
        <v>1000</v>
      </c>
      <c r="J36" s="20"/>
      <c r="K36" s="2" t="s">
        <v>159</v>
      </c>
      <c r="L36" s="71"/>
    </row>
    <row r="37" spans="1:12" ht="17.100000000000001" customHeight="1">
      <c r="A37" s="344"/>
      <c r="B37" s="345"/>
      <c r="C37" s="42" t="s">
        <v>12</v>
      </c>
      <c r="D37" s="72" t="s">
        <v>45</v>
      </c>
      <c r="E37" s="73"/>
      <c r="F37" s="45">
        <f t="shared" si="2"/>
        <v>0.1</v>
      </c>
      <c r="G37" s="46" t="s">
        <v>148</v>
      </c>
      <c r="H37" s="45">
        <f t="shared" si="0"/>
        <v>0.1</v>
      </c>
      <c r="I37" s="206">
        <v>1000</v>
      </c>
      <c r="J37" s="17"/>
      <c r="K37" s="2" t="s">
        <v>159</v>
      </c>
      <c r="L37" s="74"/>
    </row>
    <row r="38" spans="1:12" ht="17.100000000000001" customHeight="1">
      <c r="A38" s="344"/>
      <c r="B38" s="345"/>
      <c r="C38" s="42" t="s">
        <v>54</v>
      </c>
      <c r="D38" s="43" t="s">
        <v>48</v>
      </c>
      <c r="E38" s="44"/>
      <c r="F38" s="45">
        <f t="shared" si="2"/>
        <v>0.14000000000000001</v>
      </c>
      <c r="G38" s="46" t="s">
        <v>148</v>
      </c>
      <c r="H38" s="45">
        <f t="shared" si="0"/>
        <v>0.14000000000000001</v>
      </c>
      <c r="I38" s="202">
        <v>1400</v>
      </c>
      <c r="J38" s="20" t="s">
        <v>55</v>
      </c>
      <c r="K38" s="2" t="s">
        <v>187</v>
      </c>
      <c r="L38" s="71" t="s">
        <v>76</v>
      </c>
    </row>
    <row r="39" spans="1:12" ht="17.100000000000001" customHeight="1">
      <c r="A39" s="344"/>
      <c r="B39" s="345"/>
      <c r="C39" s="42" t="s">
        <v>56</v>
      </c>
      <c r="D39" s="43" t="s">
        <v>49</v>
      </c>
      <c r="E39" s="44"/>
      <c r="F39" s="45">
        <f t="shared" si="2"/>
        <v>0.12</v>
      </c>
      <c r="G39" s="46" t="s">
        <v>160</v>
      </c>
      <c r="H39" s="45">
        <f t="shared" si="0"/>
        <v>0.12</v>
      </c>
      <c r="I39" s="202">
        <v>1200</v>
      </c>
      <c r="J39" s="20" t="s">
        <v>57</v>
      </c>
      <c r="K39" s="2" t="s">
        <v>188</v>
      </c>
      <c r="L39" s="71" t="s">
        <v>76</v>
      </c>
    </row>
    <row r="40" spans="1:12" ht="17.100000000000001" customHeight="1">
      <c r="A40" s="344"/>
      <c r="B40" s="345"/>
      <c r="C40" s="42" t="s">
        <v>12</v>
      </c>
      <c r="D40" s="75" t="s">
        <v>79</v>
      </c>
      <c r="E40" s="76"/>
      <c r="F40" s="77">
        <v>360</v>
      </c>
      <c r="G40" s="46" t="s">
        <v>161</v>
      </c>
      <c r="H40" s="45">
        <f t="shared" si="0"/>
        <v>0.04</v>
      </c>
      <c r="I40" s="207">
        <v>360</v>
      </c>
      <c r="J40" s="78"/>
      <c r="K40" s="79" t="s">
        <v>214</v>
      </c>
      <c r="L40" s="80" t="s">
        <v>88</v>
      </c>
    </row>
    <row r="41" spans="1:12" ht="17.100000000000001" customHeight="1">
      <c r="A41" s="344"/>
      <c r="B41" s="345"/>
      <c r="C41" s="348" t="s">
        <v>162</v>
      </c>
      <c r="D41" s="350" t="s">
        <v>60</v>
      </c>
      <c r="E41" s="82"/>
      <c r="F41" s="52">
        <v>600.75</v>
      </c>
      <c r="G41" s="81" t="s">
        <v>161</v>
      </c>
      <c r="H41" s="52">
        <f t="shared" si="0"/>
        <v>0.06</v>
      </c>
      <c r="I41" s="83">
        <v>600.75</v>
      </c>
      <c r="J41" s="84"/>
      <c r="K41" s="85" t="s">
        <v>189</v>
      </c>
      <c r="L41" s="56" t="s">
        <v>127</v>
      </c>
    </row>
    <row r="42" spans="1:12" ht="17.100000000000001" customHeight="1">
      <c r="A42" s="344"/>
      <c r="B42" s="345"/>
      <c r="C42" s="349"/>
      <c r="D42" s="351"/>
      <c r="E42" s="87"/>
      <c r="F42" s="60">
        <v>395.58</v>
      </c>
      <c r="G42" s="86" t="s">
        <v>161</v>
      </c>
      <c r="H42" s="60">
        <f t="shared" si="0"/>
        <v>0.04</v>
      </c>
      <c r="I42" s="88">
        <v>395.58</v>
      </c>
      <c r="J42" s="89"/>
      <c r="K42" s="90" t="s">
        <v>163</v>
      </c>
      <c r="L42" s="64" t="s">
        <v>89</v>
      </c>
    </row>
    <row r="43" spans="1:12" ht="17.100000000000001" customHeight="1">
      <c r="A43" s="344"/>
      <c r="B43" s="345"/>
      <c r="C43" s="352" t="s">
        <v>41</v>
      </c>
      <c r="D43" s="353"/>
      <c r="E43" s="91"/>
      <c r="F43" s="66">
        <f>SUM(F41:F42)</f>
        <v>996.32999999999993</v>
      </c>
      <c r="G43" s="92" t="s">
        <v>164</v>
      </c>
      <c r="H43" s="66">
        <f t="shared" si="0"/>
        <v>0.1</v>
      </c>
      <c r="I43" s="93">
        <f>SUM(I41:I42)</f>
        <v>996.32999999999993</v>
      </c>
      <c r="J43" s="94"/>
      <c r="K43" s="95"/>
      <c r="L43" s="70"/>
    </row>
    <row r="44" spans="1:12" ht="17.100000000000001" customHeight="1">
      <c r="A44" s="344"/>
      <c r="B44" s="345"/>
      <c r="C44" s="42" t="s">
        <v>12</v>
      </c>
      <c r="D44" s="96" t="s">
        <v>90</v>
      </c>
      <c r="E44" s="97"/>
      <c r="F44" s="98">
        <v>1810</v>
      </c>
      <c r="G44" s="46" t="s">
        <v>164</v>
      </c>
      <c r="H44" s="99">
        <f t="shared" si="0"/>
        <v>0.18</v>
      </c>
      <c r="I44" s="100">
        <v>1810</v>
      </c>
      <c r="J44" s="101"/>
      <c r="K44" s="79" t="s">
        <v>217</v>
      </c>
      <c r="L44" s="102" t="s">
        <v>91</v>
      </c>
    </row>
    <row r="45" spans="1:12" ht="17.100000000000001" customHeight="1">
      <c r="A45" s="344"/>
      <c r="B45" s="345"/>
      <c r="C45" s="42" t="s">
        <v>12</v>
      </c>
      <c r="D45" s="43" t="s">
        <v>72</v>
      </c>
      <c r="E45" s="44"/>
      <c r="F45" s="98">
        <v>120</v>
      </c>
      <c r="G45" s="46" t="s">
        <v>164</v>
      </c>
      <c r="H45" s="103">
        <f t="shared" si="0"/>
        <v>0.01</v>
      </c>
      <c r="I45" s="202">
        <v>120</v>
      </c>
      <c r="J45" s="20"/>
      <c r="K45" s="79" t="s">
        <v>217</v>
      </c>
      <c r="L45" s="80" t="s">
        <v>92</v>
      </c>
    </row>
    <row r="46" spans="1:12" ht="17.100000000000001" customHeight="1">
      <c r="A46" s="344"/>
      <c r="B46" s="345"/>
      <c r="C46" s="42" t="s">
        <v>12</v>
      </c>
      <c r="D46" s="43" t="s">
        <v>51</v>
      </c>
      <c r="E46" s="44"/>
      <c r="F46" s="99">
        <v>1475.66</v>
      </c>
      <c r="G46" s="46" t="s">
        <v>164</v>
      </c>
      <c r="H46" s="103">
        <f t="shared" si="0"/>
        <v>0.15</v>
      </c>
      <c r="I46" s="205">
        <v>1475.66</v>
      </c>
      <c r="J46" s="20"/>
      <c r="K46" s="79" t="s">
        <v>217</v>
      </c>
      <c r="L46" s="71" t="s">
        <v>93</v>
      </c>
    </row>
    <row r="47" spans="1:12" ht="17.100000000000001" customHeight="1">
      <c r="A47" s="344"/>
      <c r="B47" s="345"/>
      <c r="C47" s="42" t="s">
        <v>12</v>
      </c>
      <c r="D47" s="36" t="s">
        <v>59</v>
      </c>
      <c r="E47" s="37"/>
      <c r="F47" s="99">
        <v>6900.52</v>
      </c>
      <c r="G47" s="46" t="s">
        <v>164</v>
      </c>
      <c r="H47" s="103">
        <f t="shared" si="0"/>
        <v>0.69</v>
      </c>
      <c r="I47" s="208">
        <v>6900.52</v>
      </c>
      <c r="J47" s="39"/>
      <c r="K47" s="79" t="s">
        <v>217</v>
      </c>
      <c r="L47" s="71" t="s">
        <v>94</v>
      </c>
    </row>
    <row r="48" spans="1:12" ht="17.100000000000001" customHeight="1">
      <c r="A48" s="344"/>
      <c r="B48" s="345"/>
      <c r="C48" s="42" t="s">
        <v>12</v>
      </c>
      <c r="D48" s="43" t="s">
        <v>74</v>
      </c>
      <c r="E48" s="44"/>
      <c r="F48" s="104">
        <v>770</v>
      </c>
      <c r="G48" s="46" t="s">
        <v>164</v>
      </c>
      <c r="H48" s="103">
        <f t="shared" si="0"/>
        <v>0.08</v>
      </c>
      <c r="I48" s="202">
        <v>770</v>
      </c>
      <c r="J48" s="20"/>
      <c r="K48" s="79" t="s">
        <v>217</v>
      </c>
      <c r="L48" s="71" t="s">
        <v>95</v>
      </c>
    </row>
    <row r="49" spans="1:12" ht="17.100000000000001" customHeight="1">
      <c r="A49" s="344"/>
      <c r="B49" s="345"/>
      <c r="C49" s="126" t="s">
        <v>165</v>
      </c>
      <c r="D49" s="72" t="s">
        <v>128</v>
      </c>
      <c r="E49" s="250"/>
      <c r="F49" s="251">
        <v>1139</v>
      </c>
      <c r="G49" s="53" t="s">
        <v>164</v>
      </c>
      <c r="H49" s="51">
        <f t="shared" si="0"/>
        <v>0.11</v>
      </c>
      <c r="I49" s="212">
        <v>1139</v>
      </c>
      <c r="J49" s="118"/>
      <c r="K49" s="234" t="s">
        <v>218</v>
      </c>
      <c r="L49" s="74"/>
    </row>
    <row r="50" spans="1:12" ht="17.100000000000001" customHeight="1">
      <c r="A50" s="344"/>
      <c r="B50" s="345"/>
      <c r="C50" s="354" t="s">
        <v>96</v>
      </c>
      <c r="D50" s="355"/>
      <c r="E50" s="265"/>
      <c r="F50" s="266">
        <v>1140</v>
      </c>
      <c r="G50" s="267" t="s">
        <v>112</v>
      </c>
      <c r="H50" s="268">
        <f t="shared" si="0"/>
        <v>0.11</v>
      </c>
      <c r="I50" s="269">
        <v>1140</v>
      </c>
      <c r="J50" s="270"/>
      <c r="K50" s="271" t="s">
        <v>213</v>
      </c>
      <c r="L50" s="125" t="s">
        <v>97</v>
      </c>
    </row>
    <row r="51" spans="1:12" ht="17.100000000000001" customHeight="1" thickBot="1">
      <c r="A51" s="344"/>
      <c r="B51" s="345"/>
      <c r="C51" s="182" t="s">
        <v>119</v>
      </c>
      <c r="D51" s="236" t="s">
        <v>129</v>
      </c>
      <c r="E51" s="184"/>
      <c r="F51" s="272">
        <v>510</v>
      </c>
      <c r="G51" s="186" t="s">
        <v>112</v>
      </c>
      <c r="H51" s="185">
        <f>ROUND(I51/10000,2)</f>
        <v>0.05</v>
      </c>
      <c r="I51" s="209">
        <v>510</v>
      </c>
      <c r="J51" s="187"/>
      <c r="K51" s="273" t="s">
        <v>213</v>
      </c>
      <c r="L51" s="237"/>
    </row>
    <row r="52" spans="1:12" ht="17.100000000000001" customHeight="1" thickTop="1" thickBot="1">
      <c r="A52" s="344"/>
      <c r="B52" s="312"/>
      <c r="C52" s="25" t="s">
        <v>41</v>
      </c>
      <c r="D52" s="238">
        <f>COUNTA(D10:D51)-1</f>
        <v>36</v>
      </c>
      <c r="E52" s="229">
        <f>SUM(E10:E51)</f>
        <v>3.8</v>
      </c>
      <c r="F52" s="229">
        <f>SUM(F10:F12,ROUND(F14/10000,2),F15:F20,F23,F24:F39,ROUND(F40/10000,2),ROUND(F43/10000,2),ROUND(SUM(F44:F48,F50:F51)/10000,2))</f>
        <v>7.4699999999999989</v>
      </c>
      <c r="G52" s="230" t="s">
        <v>111</v>
      </c>
      <c r="H52" s="229">
        <f>SUM(H10:H12,H14:H20,H23,H24:H40,H43,H44:H48,H50:H51)</f>
        <v>7.52</v>
      </c>
      <c r="I52" s="274">
        <f>SUM(I10:I12,I14:I20,I23,I24:I40,I43,I44:I48,I50:I51)</f>
        <v>75383.53</v>
      </c>
      <c r="J52" s="231"/>
      <c r="K52" s="232"/>
      <c r="L52" s="200"/>
    </row>
    <row r="53" spans="1:12" ht="17.100000000000001" customHeight="1">
      <c r="A53" s="344"/>
      <c r="B53" s="300" t="s">
        <v>22</v>
      </c>
      <c r="C53" s="313" t="s">
        <v>120</v>
      </c>
      <c r="D53" s="304" t="s">
        <v>121</v>
      </c>
      <c r="E53" s="306">
        <v>0.76</v>
      </c>
      <c r="F53" s="106">
        <v>0.5</v>
      </c>
      <c r="G53" s="107" t="s">
        <v>111</v>
      </c>
      <c r="H53" s="106">
        <v>0.5</v>
      </c>
      <c r="I53" s="210">
        <v>7623</v>
      </c>
      <c r="J53" s="108">
        <v>20806</v>
      </c>
      <c r="K53" s="109" t="s">
        <v>1</v>
      </c>
      <c r="L53" s="110"/>
    </row>
    <row r="54" spans="1:12" ht="17.100000000000001" customHeight="1">
      <c r="A54" s="344"/>
      <c r="B54" s="345"/>
      <c r="C54" s="314"/>
      <c r="D54" s="305"/>
      <c r="E54" s="307"/>
      <c r="F54" s="111">
        <v>0.1</v>
      </c>
      <c r="G54" s="61" t="s">
        <v>111</v>
      </c>
      <c r="H54" s="111">
        <v>0.1</v>
      </c>
      <c r="I54" s="211"/>
      <c r="J54" s="112"/>
      <c r="K54" s="113" t="s">
        <v>11</v>
      </c>
      <c r="L54" s="64"/>
    </row>
    <row r="55" spans="1:12" ht="17.100000000000001" customHeight="1">
      <c r="A55" s="344"/>
      <c r="B55" s="345"/>
      <c r="C55" s="314"/>
      <c r="D55" s="305"/>
      <c r="E55" s="307"/>
      <c r="F55" s="111">
        <v>0.16</v>
      </c>
      <c r="G55" s="61" t="s">
        <v>111</v>
      </c>
      <c r="H55" s="111">
        <v>0.16</v>
      </c>
      <c r="I55" s="211"/>
      <c r="J55" s="112"/>
      <c r="K55" s="113" t="s">
        <v>13</v>
      </c>
      <c r="L55" s="64"/>
    </row>
    <row r="56" spans="1:12" ht="17.100000000000001" customHeight="1">
      <c r="A56" s="344"/>
      <c r="B56" s="345"/>
      <c r="C56" s="302" t="s">
        <v>41</v>
      </c>
      <c r="D56" s="303"/>
      <c r="E56" s="114"/>
      <c r="F56" s="115">
        <f>SUM(F53:F55)</f>
        <v>0.76</v>
      </c>
      <c r="G56" s="67" t="s">
        <v>111</v>
      </c>
      <c r="H56" s="115">
        <f>SUM(H53:H55)</f>
        <v>0.76</v>
      </c>
      <c r="I56" s="228">
        <f>SUM(I53:I55)</f>
        <v>7623</v>
      </c>
      <c r="J56" s="68"/>
      <c r="K56" s="69"/>
      <c r="L56" s="70"/>
    </row>
    <row r="57" spans="1:12" ht="17.100000000000001" customHeight="1">
      <c r="A57" s="344"/>
      <c r="B57" s="345"/>
      <c r="C57" s="308" t="s">
        <v>122</v>
      </c>
      <c r="D57" s="359" t="s">
        <v>123</v>
      </c>
      <c r="E57" s="117">
        <v>1.7</v>
      </c>
      <c r="F57" s="51">
        <v>0.92</v>
      </c>
      <c r="G57" s="53" t="s">
        <v>111</v>
      </c>
      <c r="H57" s="51">
        <v>0.92</v>
      </c>
      <c r="I57" s="212">
        <v>9200</v>
      </c>
      <c r="J57" s="118">
        <v>28306</v>
      </c>
      <c r="K57" s="119" t="s">
        <v>8</v>
      </c>
      <c r="L57" s="56"/>
    </row>
    <row r="58" spans="1:12" ht="17.100000000000001" customHeight="1">
      <c r="A58" s="344"/>
      <c r="B58" s="345"/>
      <c r="C58" s="309"/>
      <c r="D58" s="360"/>
      <c r="E58" s="120"/>
      <c r="F58" s="111">
        <v>0.78</v>
      </c>
      <c r="G58" s="61" t="s">
        <v>111</v>
      </c>
      <c r="H58" s="111">
        <v>0.78</v>
      </c>
      <c r="I58" s="211">
        <v>7819</v>
      </c>
      <c r="J58" s="112"/>
      <c r="K58" s="113" t="s">
        <v>2</v>
      </c>
      <c r="L58" s="64"/>
    </row>
    <row r="59" spans="1:12" ht="17.100000000000001" customHeight="1">
      <c r="A59" s="344"/>
      <c r="B59" s="345"/>
      <c r="C59" s="302" t="s">
        <v>41</v>
      </c>
      <c r="D59" s="303"/>
      <c r="E59" s="65"/>
      <c r="F59" s="115">
        <f>SUM(F57:F58)</f>
        <v>1.7000000000000002</v>
      </c>
      <c r="G59" s="67" t="s">
        <v>111</v>
      </c>
      <c r="H59" s="115">
        <f>SUM(H57:H58)</f>
        <v>1.7000000000000002</v>
      </c>
      <c r="I59" s="228">
        <f>SUM(I57:I58)</f>
        <v>17019</v>
      </c>
      <c r="J59" s="68"/>
      <c r="K59" s="69"/>
      <c r="L59" s="70"/>
    </row>
    <row r="60" spans="1:12" ht="17.100000000000001" customHeight="1">
      <c r="A60" s="344"/>
      <c r="B60" s="345"/>
      <c r="C60" s="121" t="s">
        <v>12</v>
      </c>
      <c r="D60" s="50" t="s">
        <v>124</v>
      </c>
      <c r="E60" s="122"/>
      <c r="F60" s="51">
        <v>1.47</v>
      </c>
      <c r="G60" s="123" t="s">
        <v>111</v>
      </c>
      <c r="H60" s="51">
        <f>ROUND(I60/10000,2)</f>
        <v>1.48</v>
      </c>
      <c r="I60" s="203">
        <v>14780</v>
      </c>
      <c r="J60" s="54"/>
      <c r="K60" s="28" t="s">
        <v>125</v>
      </c>
      <c r="L60" s="56"/>
    </row>
    <row r="61" spans="1:12" ht="17.100000000000001" customHeight="1">
      <c r="A61" s="344"/>
      <c r="B61" s="345"/>
      <c r="C61" s="302" t="s">
        <v>96</v>
      </c>
      <c r="D61" s="303"/>
      <c r="E61" s="65"/>
      <c r="F61" s="115">
        <v>1.52</v>
      </c>
      <c r="G61" s="67" t="s">
        <v>111</v>
      </c>
      <c r="H61" s="115">
        <f>ROUND(I61/10000,2)</f>
        <v>1.52</v>
      </c>
      <c r="I61" s="228">
        <v>15243</v>
      </c>
      <c r="J61" s="68"/>
      <c r="K61" s="124">
        <v>37246</v>
      </c>
      <c r="L61" s="125" t="s">
        <v>97</v>
      </c>
    </row>
    <row r="62" spans="1:12" ht="17.100000000000001" customHeight="1">
      <c r="A62" s="344"/>
      <c r="B62" s="345"/>
      <c r="C62" s="126" t="s">
        <v>12</v>
      </c>
      <c r="D62" s="127" t="s">
        <v>80</v>
      </c>
      <c r="E62" s="128"/>
      <c r="F62" s="98">
        <v>7632</v>
      </c>
      <c r="G62" s="129" t="s">
        <v>112</v>
      </c>
      <c r="H62" s="99">
        <f>ROUND(I62/10000,2)</f>
        <v>0.76</v>
      </c>
      <c r="I62" s="213">
        <v>7632</v>
      </c>
      <c r="J62" s="10"/>
      <c r="K62" s="10" t="s">
        <v>190</v>
      </c>
      <c r="L62" s="41" t="s">
        <v>76</v>
      </c>
    </row>
    <row r="63" spans="1:12" ht="17.100000000000001" customHeight="1">
      <c r="A63" s="344"/>
      <c r="B63" s="345"/>
      <c r="C63" s="42" t="s">
        <v>12</v>
      </c>
      <c r="D63" s="127" t="s">
        <v>52</v>
      </c>
      <c r="E63" s="128"/>
      <c r="F63" s="130">
        <v>10500</v>
      </c>
      <c r="G63" s="129" t="s">
        <v>161</v>
      </c>
      <c r="H63" s="131">
        <f>ROUND(I63/10000,2)</f>
        <v>1.05</v>
      </c>
      <c r="I63" s="213">
        <v>10500</v>
      </c>
      <c r="J63" s="10"/>
      <c r="K63" s="132" t="s">
        <v>191</v>
      </c>
      <c r="L63" s="41" t="s">
        <v>192</v>
      </c>
    </row>
    <row r="64" spans="1:12" ht="17.100000000000001" customHeight="1" thickBot="1">
      <c r="A64" s="344"/>
      <c r="B64" s="345"/>
      <c r="C64" s="126" t="s">
        <v>12</v>
      </c>
      <c r="D64" s="133" t="s">
        <v>53</v>
      </c>
      <c r="E64" s="134"/>
      <c r="F64" s="104">
        <v>14850</v>
      </c>
      <c r="G64" s="129" t="s">
        <v>161</v>
      </c>
      <c r="H64" s="103">
        <f>ROUND(I64/10000,2)</f>
        <v>1.49</v>
      </c>
      <c r="I64" s="214">
        <v>14850</v>
      </c>
      <c r="J64" s="135"/>
      <c r="K64" s="136" t="s">
        <v>191</v>
      </c>
      <c r="L64" s="71" t="s">
        <v>193</v>
      </c>
    </row>
    <row r="65" spans="1:12" ht="17.100000000000001" customHeight="1" thickTop="1" thickBot="1">
      <c r="A65" s="344"/>
      <c r="B65" s="312"/>
      <c r="C65" s="11" t="s">
        <v>41</v>
      </c>
      <c r="D65" s="4">
        <f>COUNTA(D53:D64)</f>
        <v>6</v>
      </c>
      <c r="E65" s="5">
        <f>SUM(E53:E64)</f>
        <v>2.46</v>
      </c>
      <c r="F65" s="5">
        <f>SUM(F56,F59,F61,ROUND(SUM(F62:F64)/10000,2))</f>
        <v>7.2799999999999994</v>
      </c>
      <c r="G65" s="6" t="s">
        <v>160</v>
      </c>
      <c r="H65" s="5">
        <f>SUM(H56,H59,H61,H62:H64)</f>
        <v>7.28</v>
      </c>
      <c r="I65" s="7">
        <f>SUM(I56,I59,I61,I62:I64)</f>
        <v>72867</v>
      </c>
      <c r="J65" s="8"/>
      <c r="K65" s="105"/>
      <c r="L65" s="9"/>
    </row>
    <row r="66" spans="1:12" ht="17.100000000000001" customHeight="1">
      <c r="A66" s="344"/>
      <c r="B66" s="300" t="s">
        <v>23</v>
      </c>
      <c r="C66" s="342" t="s">
        <v>166</v>
      </c>
      <c r="D66" s="362" t="s">
        <v>167</v>
      </c>
      <c r="E66" s="138">
        <v>4.9000000000000004</v>
      </c>
      <c r="F66" s="106">
        <v>3.3</v>
      </c>
      <c r="G66" s="107" t="s">
        <v>160</v>
      </c>
      <c r="H66" s="106">
        <v>3.3</v>
      </c>
      <c r="I66" s="210">
        <v>33000</v>
      </c>
      <c r="J66" s="108">
        <v>25881</v>
      </c>
      <c r="K66" s="109" t="s">
        <v>0</v>
      </c>
      <c r="L66" s="110"/>
    </row>
    <row r="67" spans="1:12" ht="17.100000000000001" customHeight="1">
      <c r="A67" s="344"/>
      <c r="B67" s="345"/>
      <c r="C67" s="361"/>
      <c r="D67" s="363"/>
      <c r="E67" s="73"/>
      <c r="F67" s="111">
        <v>0.5</v>
      </c>
      <c r="G67" s="61" t="s">
        <v>160</v>
      </c>
      <c r="H67" s="111">
        <v>0.5</v>
      </c>
      <c r="I67" s="211">
        <v>5000</v>
      </c>
      <c r="J67" s="112"/>
      <c r="K67" s="113" t="s">
        <v>24</v>
      </c>
      <c r="L67" s="64"/>
    </row>
    <row r="68" spans="1:12" ht="17.100000000000001" customHeight="1">
      <c r="A68" s="344"/>
      <c r="B68" s="345"/>
      <c r="C68" s="361"/>
      <c r="D68" s="363"/>
      <c r="E68" s="73"/>
      <c r="F68" s="111">
        <v>0.33</v>
      </c>
      <c r="G68" s="61" t="s">
        <v>160</v>
      </c>
      <c r="H68" s="111">
        <v>0.33</v>
      </c>
      <c r="I68" s="211">
        <v>3300</v>
      </c>
      <c r="J68" s="112"/>
      <c r="K68" s="113" t="s">
        <v>25</v>
      </c>
      <c r="L68" s="64"/>
    </row>
    <row r="69" spans="1:12" ht="17.100000000000001" customHeight="1">
      <c r="A69" s="344"/>
      <c r="B69" s="345"/>
      <c r="C69" s="361"/>
      <c r="D69" s="363"/>
      <c r="E69" s="73"/>
      <c r="F69" s="111">
        <v>0.2</v>
      </c>
      <c r="G69" s="61" t="s">
        <v>160</v>
      </c>
      <c r="H69" s="111">
        <v>0.2</v>
      </c>
      <c r="I69" s="211">
        <v>2000</v>
      </c>
      <c r="J69" s="112"/>
      <c r="K69" s="113" t="s">
        <v>26</v>
      </c>
      <c r="L69" s="64"/>
    </row>
    <row r="70" spans="1:12" ht="17.100000000000001" customHeight="1">
      <c r="A70" s="344"/>
      <c r="B70" s="345"/>
      <c r="C70" s="361"/>
      <c r="D70" s="363"/>
      <c r="E70" s="73"/>
      <c r="F70" s="111">
        <v>0.1</v>
      </c>
      <c r="G70" s="61" t="s">
        <v>160</v>
      </c>
      <c r="H70" s="111">
        <v>0.1</v>
      </c>
      <c r="I70" s="211">
        <v>1000</v>
      </c>
      <c r="J70" s="112"/>
      <c r="K70" s="113" t="s">
        <v>1</v>
      </c>
      <c r="L70" s="64"/>
    </row>
    <row r="71" spans="1:12" ht="17.100000000000001" customHeight="1">
      <c r="A71" s="344"/>
      <c r="B71" s="345"/>
      <c r="C71" s="309"/>
      <c r="D71" s="360"/>
      <c r="E71" s="139"/>
      <c r="F71" s="111">
        <v>7.0000000000000007E-2</v>
      </c>
      <c r="G71" s="61" t="s">
        <v>160</v>
      </c>
      <c r="H71" s="140">
        <v>7.0000000000000007E-2</v>
      </c>
      <c r="I71" s="215">
        <v>700</v>
      </c>
      <c r="J71" s="141"/>
      <c r="K71" s="142" t="s">
        <v>194</v>
      </c>
      <c r="L71" s="143"/>
    </row>
    <row r="72" spans="1:12" ht="17.100000000000001" customHeight="1">
      <c r="A72" s="344"/>
      <c r="B72" s="345"/>
      <c r="C72" s="364" t="s">
        <v>98</v>
      </c>
      <c r="D72" s="365"/>
      <c r="E72" s="144"/>
      <c r="F72" s="145"/>
      <c r="G72" s="145"/>
      <c r="H72" s="111">
        <f>I72/10000</f>
        <v>3.2800000000000003E-2</v>
      </c>
      <c r="I72" s="211">
        <v>328</v>
      </c>
      <c r="J72" s="112"/>
      <c r="K72" s="113" t="s">
        <v>168</v>
      </c>
      <c r="L72" s="64"/>
    </row>
    <row r="73" spans="1:12" ht="18.600000000000001" customHeight="1">
      <c r="A73" s="344"/>
      <c r="B73" s="345"/>
      <c r="C73" s="302" t="s">
        <v>41</v>
      </c>
      <c r="D73" s="303"/>
      <c r="E73" s="65"/>
      <c r="F73" s="115">
        <f>SUM(F66:F71)</f>
        <v>4.5</v>
      </c>
      <c r="G73" s="67" t="s">
        <v>136</v>
      </c>
      <c r="H73" s="115">
        <f>SUM(H66:H72)</f>
        <v>4.5327999999999999</v>
      </c>
      <c r="I73" s="228">
        <f>SUM(I66:I72)</f>
        <v>45328</v>
      </c>
      <c r="J73" s="68"/>
      <c r="K73" s="69" t="s">
        <v>168</v>
      </c>
      <c r="L73" s="70"/>
    </row>
    <row r="74" spans="1:12" ht="18.600000000000001" customHeight="1">
      <c r="A74" s="344"/>
      <c r="B74" s="345"/>
      <c r="C74" s="116" t="s">
        <v>12</v>
      </c>
      <c r="D74" s="146" t="s">
        <v>27</v>
      </c>
      <c r="E74" s="117"/>
      <c r="F74" s="147">
        <f>ROUND(I74/10000,2)</f>
        <v>4.7</v>
      </c>
      <c r="G74" s="148" t="s">
        <v>136</v>
      </c>
      <c r="H74" s="147">
        <f t="shared" ref="H74:H82" si="3">ROUND(I74/10000,2)</f>
        <v>4.7</v>
      </c>
      <c r="I74" s="216">
        <v>47000</v>
      </c>
      <c r="J74" s="149"/>
      <c r="K74" s="150" t="s">
        <v>28</v>
      </c>
      <c r="L74" s="41"/>
    </row>
    <row r="75" spans="1:12" ht="18.600000000000001" customHeight="1">
      <c r="A75" s="344"/>
      <c r="B75" s="345"/>
      <c r="C75" s="366" t="s">
        <v>12</v>
      </c>
      <c r="D75" s="368" t="s">
        <v>42</v>
      </c>
      <c r="E75" s="151"/>
      <c r="F75" s="51">
        <f>ROUND(I75/10000,2)</f>
        <v>8.06</v>
      </c>
      <c r="G75" s="217" t="s">
        <v>136</v>
      </c>
      <c r="H75" s="51">
        <f t="shared" si="3"/>
        <v>8.06</v>
      </c>
      <c r="I75" s="218">
        <v>80600</v>
      </c>
      <c r="J75" s="219"/>
      <c r="K75" s="220" t="s">
        <v>195</v>
      </c>
      <c r="L75" s="56"/>
    </row>
    <row r="76" spans="1:12" ht="18.600000000000001" customHeight="1">
      <c r="A76" s="344"/>
      <c r="B76" s="345"/>
      <c r="C76" s="367"/>
      <c r="D76" s="367"/>
      <c r="E76" s="221"/>
      <c r="F76" s="111">
        <v>2192.6999999999998</v>
      </c>
      <c r="G76" s="239" t="s">
        <v>143</v>
      </c>
      <c r="H76" s="111">
        <f t="shared" si="3"/>
        <v>0.22</v>
      </c>
      <c r="I76" s="240">
        <v>2192.6999999999998</v>
      </c>
      <c r="J76" s="241"/>
      <c r="K76" s="242" t="s">
        <v>212</v>
      </c>
      <c r="L76" s="64"/>
    </row>
    <row r="77" spans="1:12" ht="18.600000000000001" customHeight="1">
      <c r="A77" s="344"/>
      <c r="B77" s="345"/>
      <c r="C77" s="302" t="s">
        <v>41</v>
      </c>
      <c r="D77" s="303"/>
      <c r="E77" s="65"/>
      <c r="F77" s="115">
        <f>SUM(F75,H76)</f>
        <v>8.2800000000000011</v>
      </c>
      <c r="G77" s="243" t="s">
        <v>136</v>
      </c>
      <c r="H77" s="244">
        <f>SUM(H75:H76)</f>
        <v>8.2800000000000011</v>
      </c>
      <c r="I77" s="245">
        <f>SUM(I75:I76)</f>
        <v>82792.7</v>
      </c>
      <c r="J77" s="68"/>
      <c r="K77" s="69" t="s">
        <v>168</v>
      </c>
      <c r="L77" s="70"/>
    </row>
    <row r="78" spans="1:12" ht="18.600000000000001" customHeight="1">
      <c r="A78" s="344"/>
      <c r="B78" s="345"/>
      <c r="C78" s="348" t="s">
        <v>169</v>
      </c>
      <c r="D78" s="373" t="s">
        <v>58</v>
      </c>
      <c r="E78" s="222">
        <v>2.2000000000000002</v>
      </c>
      <c r="F78" s="51">
        <f>ROUND(I78/10000,2)</f>
        <v>2.2000000000000002</v>
      </c>
      <c r="G78" s="81" t="s">
        <v>136</v>
      </c>
      <c r="H78" s="51">
        <f t="shared" si="3"/>
        <v>2.2000000000000002</v>
      </c>
      <c r="I78" s="152">
        <v>22000</v>
      </c>
      <c r="J78" s="84" t="s">
        <v>170</v>
      </c>
      <c r="K78" s="12" t="s">
        <v>196</v>
      </c>
      <c r="L78" s="56" t="s">
        <v>76</v>
      </c>
    </row>
    <row r="79" spans="1:12" ht="18.600000000000001" customHeight="1">
      <c r="A79" s="344"/>
      <c r="B79" s="345"/>
      <c r="C79" s="349"/>
      <c r="D79" s="374"/>
      <c r="E79" s="223">
        <v>4</v>
      </c>
      <c r="F79" s="153">
        <v>1</v>
      </c>
      <c r="G79" s="86" t="s">
        <v>160</v>
      </c>
      <c r="H79" s="153">
        <f t="shared" si="3"/>
        <v>1</v>
      </c>
      <c r="I79" s="154">
        <v>10000</v>
      </c>
      <c r="J79" s="89" t="s">
        <v>171</v>
      </c>
      <c r="K79" s="13" t="s">
        <v>197</v>
      </c>
      <c r="L79" s="64" t="s">
        <v>103</v>
      </c>
    </row>
    <row r="80" spans="1:12" ht="18.600000000000001" customHeight="1">
      <c r="A80" s="344"/>
      <c r="B80" s="345"/>
      <c r="C80" s="349"/>
      <c r="D80" s="374"/>
      <c r="E80" s="155"/>
      <c r="F80" s="153">
        <v>0.2</v>
      </c>
      <c r="G80" s="86" t="s">
        <v>160</v>
      </c>
      <c r="H80" s="153">
        <f t="shared" si="3"/>
        <v>0.2</v>
      </c>
      <c r="I80" s="154">
        <v>2000</v>
      </c>
      <c r="J80" s="89"/>
      <c r="K80" s="13" t="s">
        <v>198</v>
      </c>
      <c r="L80" s="64"/>
    </row>
    <row r="81" spans="1:12" ht="18.600000000000001" customHeight="1">
      <c r="A81" s="344"/>
      <c r="B81" s="345"/>
      <c r="C81" s="349"/>
      <c r="D81" s="374"/>
      <c r="E81" s="155"/>
      <c r="F81" s="153">
        <v>0.25</v>
      </c>
      <c r="G81" s="86" t="s">
        <v>160</v>
      </c>
      <c r="H81" s="153">
        <f t="shared" si="3"/>
        <v>0.25</v>
      </c>
      <c r="I81" s="154">
        <v>2500</v>
      </c>
      <c r="J81" s="89"/>
      <c r="K81" s="13" t="s">
        <v>199</v>
      </c>
      <c r="L81" s="64"/>
    </row>
    <row r="82" spans="1:12" ht="18.600000000000001" customHeight="1">
      <c r="A82" s="344"/>
      <c r="B82" s="345"/>
      <c r="C82" s="349"/>
      <c r="D82" s="374"/>
      <c r="E82" s="156"/>
      <c r="F82" s="153">
        <v>0.35</v>
      </c>
      <c r="G82" s="86" t="s">
        <v>160</v>
      </c>
      <c r="H82" s="153">
        <f t="shared" si="3"/>
        <v>0.35</v>
      </c>
      <c r="I82" s="154">
        <v>3500</v>
      </c>
      <c r="J82" s="89"/>
      <c r="K82" s="13" t="s">
        <v>200</v>
      </c>
      <c r="L82" s="64"/>
    </row>
    <row r="83" spans="1:12" ht="18.600000000000001" customHeight="1">
      <c r="A83" s="344"/>
      <c r="B83" s="345"/>
      <c r="C83" s="352" t="s">
        <v>41</v>
      </c>
      <c r="D83" s="353"/>
      <c r="E83" s="91"/>
      <c r="F83" s="252">
        <f>SUM(F78:F82)</f>
        <v>4</v>
      </c>
      <c r="G83" s="92" t="s">
        <v>160</v>
      </c>
      <c r="H83" s="252">
        <f>SUM(H78:H82)</f>
        <v>4</v>
      </c>
      <c r="I83" s="253">
        <f>SUM(I78:I82)</f>
        <v>40000</v>
      </c>
      <c r="J83" s="94"/>
      <c r="K83" s="254"/>
      <c r="L83" s="70"/>
    </row>
    <row r="84" spans="1:12" ht="18.600000000000001" customHeight="1" thickBot="1">
      <c r="A84" s="344"/>
      <c r="B84" s="345"/>
      <c r="C84" s="275" t="s">
        <v>162</v>
      </c>
      <c r="D84" s="276" t="s">
        <v>172</v>
      </c>
      <c r="E84" s="277"/>
      <c r="F84" s="278">
        <v>3.24</v>
      </c>
      <c r="G84" s="129" t="s">
        <v>111</v>
      </c>
      <c r="H84" s="278">
        <v>3.24</v>
      </c>
      <c r="I84" s="279">
        <v>32428</v>
      </c>
      <c r="J84" s="280"/>
      <c r="K84" s="281" t="s">
        <v>216</v>
      </c>
      <c r="L84" s="255"/>
    </row>
    <row r="85" spans="1:12" ht="18.600000000000001" customHeight="1" thickTop="1" thickBot="1">
      <c r="A85" s="311"/>
      <c r="B85" s="312"/>
      <c r="C85" s="11" t="s">
        <v>41</v>
      </c>
      <c r="D85" s="4">
        <f>COUNTA(D66:D84)</f>
        <v>5</v>
      </c>
      <c r="E85" s="5">
        <f>E66+E79</f>
        <v>8.9</v>
      </c>
      <c r="F85" s="5">
        <f>SUM(F73,F74,F77,F83,ROUND(F84/10000,2))</f>
        <v>21.48</v>
      </c>
      <c r="G85" s="6"/>
      <c r="H85" s="5">
        <f>SUM(H73,H74,H77,H83,H84)</f>
        <v>24.752800000000001</v>
      </c>
      <c r="I85" s="7">
        <f>SUM(I73,I74,I77,I83,I84)</f>
        <v>247548.7</v>
      </c>
      <c r="J85" s="8"/>
      <c r="K85" s="105"/>
      <c r="L85" s="9"/>
    </row>
    <row r="86" spans="1:12" ht="18.600000000000001" customHeight="1">
      <c r="A86" s="310" t="s">
        <v>43</v>
      </c>
      <c r="B86" s="300" t="s">
        <v>29</v>
      </c>
      <c r="C86" s="313" t="s">
        <v>173</v>
      </c>
      <c r="D86" s="378" t="s">
        <v>174</v>
      </c>
      <c r="E86" s="138">
        <v>26.6</v>
      </c>
      <c r="F86" s="106">
        <v>18.5</v>
      </c>
      <c r="G86" s="107" t="s">
        <v>160</v>
      </c>
      <c r="H86" s="106">
        <v>18.5</v>
      </c>
      <c r="I86" s="210">
        <v>185000</v>
      </c>
      <c r="J86" s="108">
        <v>33784</v>
      </c>
      <c r="K86" s="109" t="s">
        <v>30</v>
      </c>
      <c r="L86" s="110"/>
    </row>
    <row r="87" spans="1:12" ht="18.600000000000001" customHeight="1">
      <c r="A87" s="344"/>
      <c r="B87" s="375"/>
      <c r="C87" s="377"/>
      <c r="D87" s="379"/>
      <c r="E87" s="73"/>
      <c r="F87" s="111">
        <v>3.1</v>
      </c>
      <c r="G87" s="61" t="s">
        <v>160</v>
      </c>
      <c r="H87" s="111">
        <v>3.1</v>
      </c>
      <c r="I87" s="211">
        <v>31000</v>
      </c>
      <c r="J87" s="112"/>
      <c r="K87" s="113" t="s">
        <v>31</v>
      </c>
      <c r="L87" s="64"/>
    </row>
    <row r="88" spans="1:12" ht="18.600000000000001" customHeight="1">
      <c r="A88" s="344"/>
      <c r="B88" s="375"/>
      <c r="C88" s="377"/>
      <c r="D88" s="379"/>
      <c r="E88" s="120"/>
      <c r="F88" s="111">
        <v>5</v>
      </c>
      <c r="G88" s="61" t="s">
        <v>160</v>
      </c>
      <c r="H88" s="111">
        <v>5</v>
      </c>
      <c r="I88" s="211">
        <v>50000</v>
      </c>
      <c r="J88" s="112"/>
      <c r="K88" s="113" t="s">
        <v>32</v>
      </c>
      <c r="L88" s="64"/>
    </row>
    <row r="89" spans="1:12" ht="18.600000000000001" customHeight="1">
      <c r="A89" s="344"/>
      <c r="B89" s="375"/>
      <c r="C89" s="302" t="s">
        <v>41</v>
      </c>
      <c r="D89" s="303"/>
      <c r="E89" s="65"/>
      <c r="F89" s="115">
        <f>SUM(F86:F88)</f>
        <v>26.6</v>
      </c>
      <c r="G89" s="67" t="s">
        <v>160</v>
      </c>
      <c r="H89" s="115">
        <f>SUM(H86:H88)</f>
        <v>26.6</v>
      </c>
      <c r="I89" s="228">
        <f>SUM(I86:I88)</f>
        <v>266000</v>
      </c>
      <c r="J89" s="68"/>
      <c r="K89" s="69"/>
      <c r="L89" s="70"/>
    </row>
    <row r="90" spans="1:12" ht="18.600000000000001" customHeight="1">
      <c r="A90" s="344"/>
      <c r="B90" s="375"/>
      <c r="C90" s="116" t="s">
        <v>175</v>
      </c>
      <c r="D90" s="146" t="s">
        <v>176</v>
      </c>
      <c r="E90" s="117">
        <v>11.3</v>
      </c>
      <c r="F90" s="157">
        <v>10.029999999999999</v>
      </c>
      <c r="G90" s="148" t="s">
        <v>160</v>
      </c>
      <c r="H90" s="157">
        <v>10.029999999999999</v>
      </c>
      <c r="I90" s="216">
        <v>100306</v>
      </c>
      <c r="J90" s="149">
        <v>28824</v>
      </c>
      <c r="K90" s="150" t="s">
        <v>33</v>
      </c>
      <c r="L90" s="246" t="s">
        <v>130</v>
      </c>
    </row>
    <row r="91" spans="1:12" ht="18.600000000000001" customHeight="1" thickBot="1">
      <c r="A91" s="344"/>
      <c r="B91" s="375"/>
      <c r="C91" s="126"/>
      <c r="D91" s="72"/>
      <c r="E91" s="73"/>
      <c r="F91" s="172"/>
      <c r="G91" s="16"/>
      <c r="H91" s="172"/>
      <c r="I91" s="206"/>
      <c r="J91" s="17"/>
      <c r="K91" s="27"/>
      <c r="L91" s="247" t="s">
        <v>131</v>
      </c>
    </row>
    <row r="92" spans="1:12" ht="18.600000000000001" customHeight="1" thickTop="1" thickBot="1">
      <c r="A92" s="344"/>
      <c r="B92" s="376"/>
      <c r="C92" s="3" t="s">
        <v>41</v>
      </c>
      <c r="D92" s="4">
        <f>COUNTA(D86:D90)</f>
        <v>2</v>
      </c>
      <c r="E92" s="5">
        <f>SUM(E86:E90)</f>
        <v>37.900000000000006</v>
      </c>
      <c r="F92" s="5">
        <f>SUM(F89:F90)</f>
        <v>36.630000000000003</v>
      </c>
      <c r="G92" s="6"/>
      <c r="H92" s="5">
        <f>SUM(H89:H90)</f>
        <v>36.630000000000003</v>
      </c>
      <c r="I92" s="7">
        <f>SUM(I89:I90)</f>
        <v>366306</v>
      </c>
      <c r="J92" s="8"/>
      <c r="K92" s="105"/>
      <c r="L92" s="9"/>
    </row>
    <row r="93" spans="1:12" ht="18.600000000000001" customHeight="1">
      <c r="A93" s="344"/>
      <c r="B93" s="356" t="s">
        <v>99</v>
      </c>
      <c r="C93" s="34" t="s">
        <v>177</v>
      </c>
      <c r="D93" s="158" t="s">
        <v>100</v>
      </c>
      <c r="E93" s="159">
        <v>22.1</v>
      </c>
      <c r="F93" s="160">
        <f>ROUND(I93/10000,2)</f>
        <v>4.0999999999999996</v>
      </c>
      <c r="G93" s="137" t="s">
        <v>160</v>
      </c>
      <c r="H93" s="160">
        <f>ROUND(I93/10000,2)</f>
        <v>4.0999999999999996</v>
      </c>
      <c r="I93" s="257">
        <v>40974</v>
      </c>
      <c r="J93" s="248" t="s">
        <v>178</v>
      </c>
      <c r="K93" s="15" t="s">
        <v>179</v>
      </c>
      <c r="L93" s="161" t="s">
        <v>101</v>
      </c>
    </row>
    <row r="94" spans="1:12" ht="18.600000000000001" customHeight="1">
      <c r="A94" s="344"/>
      <c r="B94" s="357"/>
      <c r="C94" s="258"/>
      <c r="D94" s="72"/>
      <c r="E94" s="259"/>
      <c r="F94" s="260">
        <v>2.7</v>
      </c>
      <c r="G94" s="235" t="s">
        <v>160</v>
      </c>
      <c r="H94" s="260">
        <v>2.68</v>
      </c>
      <c r="I94" s="261">
        <v>26818</v>
      </c>
      <c r="J94" s="262"/>
      <c r="K94" s="17" t="s">
        <v>210</v>
      </c>
      <c r="L94" s="263" t="s">
        <v>180</v>
      </c>
    </row>
    <row r="95" spans="1:12" ht="18.600000000000001" customHeight="1" thickBot="1">
      <c r="A95" s="344"/>
      <c r="B95" s="357"/>
      <c r="C95" s="162"/>
      <c r="D95" s="163"/>
      <c r="E95" s="164"/>
      <c r="F95" s="282">
        <v>2.8</v>
      </c>
      <c r="G95" s="283" t="s">
        <v>160</v>
      </c>
      <c r="H95" s="294">
        <v>2.85</v>
      </c>
      <c r="I95" s="295">
        <v>28471</v>
      </c>
      <c r="J95" s="284"/>
      <c r="K95" s="17" t="s">
        <v>211</v>
      </c>
      <c r="L95" s="285" t="s">
        <v>181</v>
      </c>
    </row>
    <row r="96" spans="1:12" ht="15" thickTop="1" thickBot="1">
      <c r="A96" s="311"/>
      <c r="B96" s="358"/>
      <c r="C96" s="11" t="s">
        <v>41</v>
      </c>
      <c r="D96" s="165">
        <f>COUNTA(D93:D95)</f>
        <v>1</v>
      </c>
      <c r="E96" s="166">
        <f>E93</f>
        <v>22.1</v>
      </c>
      <c r="F96" s="166">
        <f>SUM(F93:F95)</f>
        <v>9.6</v>
      </c>
      <c r="G96" s="167"/>
      <c r="H96" s="293">
        <f>SUM(H93:H95)</f>
        <v>9.629999999999999</v>
      </c>
      <c r="I96" s="296">
        <f>SUM(I93:I95)</f>
        <v>96263</v>
      </c>
      <c r="J96" s="14"/>
      <c r="K96" s="169"/>
      <c r="L96" s="9"/>
    </row>
    <row r="97" spans="1:12" ht="14.25" thickBot="1">
      <c r="A97" s="310" t="s">
        <v>34</v>
      </c>
      <c r="B97" s="300" t="s">
        <v>35</v>
      </c>
      <c r="C97" s="34" t="s">
        <v>12</v>
      </c>
      <c r="D97" s="158" t="s">
        <v>182</v>
      </c>
      <c r="E97" s="158"/>
      <c r="F97" s="160">
        <v>1.6</v>
      </c>
      <c r="G97" s="137" t="s">
        <v>160</v>
      </c>
      <c r="H97" s="160">
        <v>1.61</v>
      </c>
      <c r="I97" s="224">
        <v>16064.22</v>
      </c>
      <c r="J97" s="170"/>
      <c r="K97" s="15" t="s">
        <v>201</v>
      </c>
      <c r="L97" s="171"/>
    </row>
    <row r="98" spans="1:12" ht="13.5" customHeight="1" thickTop="1" thickBot="1">
      <c r="A98" s="311"/>
      <c r="B98" s="312"/>
      <c r="C98" s="11" t="s">
        <v>41</v>
      </c>
      <c r="D98" s="165">
        <f>COUNTA(D97:D97)</f>
        <v>1</v>
      </c>
      <c r="E98" s="166"/>
      <c r="F98" s="166">
        <f>SUM(F97:F97)</f>
        <v>1.6</v>
      </c>
      <c r="G98" s="167"/>
      <c r="H98" s="166">
        <f>SUM(H97:H97)</f>
        <v>1.61</v>
      </c>
      <c r="I98" s="168">
        <f>SUM(I97:I97)</f>
        <v>16064.22</v>
      </c>
      <c r="J98" s="14"/>
      <c r="K98" s="169"/>
      <c r="L98" s="9"/>
    </row>
    <row r="99" spans="1:12" ht="14.25" thickBot="1">
      <c r="A99" s="298" t="s">
        <v>81</v>
      </c>
      <c r="B99" s="300" t="s">
        <v>81</v>
      </c>
      <c r="C99" s="34" t="s">
        <v>12</v>
      </c>
      <c r="D99" s="72" t="s">
        <v>82</v>
      </c>
      <c r="E99" s="73"/>
      <c r="F99" s="172">
        <v>0.27</v>
      </c>
      <c r="G99" s="16" t="s">
        <v>184</v>
      </c>
      <c r="H99" s="172">
        <v>0.27</v>
      </c>
      <c r="I99" s="225">
        <v>2733.66</v>
      </c>
      <c r="J99" s="173"/>
      <c r="K99" s="17" t="s">
        <v>190</v>
      </c>
      <c r="L99" s="74"/>
    </row>
    <row r="100" spans="1:12" ht="15" thickTop="1" thickBot="1">
      <c r="A100" s="299"/>
      <c r="B100" s="301"/>
      <c r="C100" s="11" t="s">
        <v>41</v>
      </c>
      <c r="D100" s="165">
        <f>COUNTA(D99:D99)</f>
        <v>1</v>
      </c>
      <c r="E100" s="5"/>
      <c r="F100" s="5">
        <f>SUM(F99:F99)</f>
        <v>0.27</v>
      </c>
      <c r="G100" s="6"/>
      <c r="H100" s="5">
        <f>SUM(H99:H99)</f>
        <v>0.27</v>
      </c>
      <c r="I100" s="7">
        <f>SUM(I99:I99)</f>
        <v>2733.66</v>
      </c>
      <c r="J100" s="8"/>
      <c r="K100" s="105"/>
      <c r="L100" s="174"/>
    </row>
    <row r="101" spans="1:12" ht="15" thickTop="1" thickBot="1">
      <c r="A101" s="175"/>
      <c r="B101" s="176"/>
      <c r="C101" s="3" t="s">
        <v>46</v>
      </c>
      <c r="D101" s="165">
        <f>SUM(D52,D65,D85,D92,D96,D98,D100)</f>
        <v>52</v>
      </c>
      <c r="E101" s="166">
        <f>E52+E65+E85+E92+E98+E96+E100</f>
        <v>75.16</v>
      </c>
      <c r="F101" s="286">
        <f>F52+F65+F85+F92+F98+F96+F100</f>
        <v>84.329999999999984</v>
      </c>
      <c r="G101" s="167"/>
      <c r="H101" s="291">
        <f>H52+H65+H85+H92+H98+H96+H100</f>
        <v>87.692800000000005</v>
      </c>
      <c r="I101" s="292">
        <f>I52+I65+I85+I92+I98+I96+I100</f>
        <v>877166.11</v>
      </c>
      <c r="J101" s="14"/>
      <c r="K101" s="169"/>
      <c r="L101" s="9"/>
    </row>
    <row r="102" spans="1:12">
      <c r="A102" s="310" t="s">
        <v>102</v>
      </c>
      <c r="B102" s="370"/>
      <c r="C102" s="42"/>
      <c r="D102" s="18" t="s">
        <v>50</v>
      </c>
      <c r="E102" s="177"/>
      <c r="F102" s="103"/>
      <c r="G102" s="178"/>
      <c r="H102" s="103">
        <f t="shared" ref="H102:H114" si="4">ROUND(I102/10000,2)</f>
        <v>4.66</v>
      </c>
      <c r="I102" s="233">
        <v>46633</v>
      </c>
      <c r="J102" s="179"/>
      <c r="K102" s="19" t="s">
        <v>215</v>
      </c>
      <c r="L102" s="80" t="s">
        <v>77</v>
      </c>
    </row>
    <row r="103" spans="1:12">
      <c r="A103" s="344"/>
      <c r="B103" s="371"/>
      <c r="C103" s="42"/>
      <c r="D103" s="43" t="s">
        <v>61</v>
      </c>
      <c r="E103" s="44"/>
      <c r="F103" s="103"/>
      <c r="G103" s="46"/>
      <c r="H103" s="103">
        <f t="shared" si="4"/>
        <v>0.08</v>
      </c>
      <c r="I103" s="202">
        <v>810</v>
      </c>
      <c r="J103" s="20"/>
      <c r="K103" s="20" t="s">
        <v>202</v>
      </c>
      <c r="L103" s="80"/>
    </row>
    <row r="104" spans="1:12">
      <c r="A104" s="344"/>
      <c r="B104" s="371"/>
      <c r="C104" s="42"/>
      <c r="D104" s="43" t="s">
        <v>62</v>
      </c>
      <c r="E104" s="44"/>
      <c r="F104" s="103"/>
      <c r="G104" s="46"/>
      <c r="H104" s="103">
        <f t="shared" si="4"/>
        <v>7.0000000000000007E-2</v>
      </c>
      <c r="I104" s="202">
        <v>700</v>
      </c>
      <c r="J104" s="20"/>
      <c r="K104" s="20" t="s">
        <v>202</v>
      </c>
      <c r="L104" s="80"/>
    </row>
    <row r="105" spans="1:12">
      <c r="A105" s="344"/>
      <c r="B105" s="371"/>
      <c r="C105" s="42"/>
      <c r="D105" s="43" t="s">
        <v>63</v>
      </c>
      <c r="E105" s="44"/>
      <c r="F105" s="103"/>
      <c r="G105" s="46"/>
      <c r="H105" s="103">
        <f t="shared" si="4"/>
        <v>0.08</v>
      </c>
      <c r="I105" s="202">
        <v>750</v>
      </c>
      <c r="J105" s="20"/>
      <c r="K105" s="20" t="s">
        <v>202</v>
      </c>
      <c r="L105" s="80"/>
    </row>
    <row r="106" spans="1:12">
      <c r="A106" s="344"/>
      <c r="B106" s="371"/>
      <c r="C106" s="42"/>
      <c r="D106" s="43" t="s">
        <v>64</v>
      </c>
      <c r="E106" s="44"/>
      <c r="F106" s="103"/>
      <c r="G106" s="46"/>
      <c r="H106" s="103">
        <f t="shared" si="4"/>
        <v>0.13</v>
      </c>
      <c r="I106" s="202">
        <v>1300</v>
      </c>
      <c r="J106" s="20"/>
      <c r="K106" s="20" t="s">
        <v>203</v>
      </c>
      <c r="L106" s="80"/>
    </row>
    <row r="107" spans="1:12">
      <c r="A107" s="344"/>
      <c r="B107" s="371"/>
      <c r="C107" s="42"/>
      <c r="D107" s="43" t="s">
        <v>65</v>
      </c>
      <c r="E107" s="44"/>
      <c r="F107" s="103"/>
      <c r="G107" s="46"/>
      <c r="H107" s="103">
        <f t="shared" si="4"/>
        <v>0.5</v>
      </c>
      <c r="I107" s="202">
        <v>4953</v>
      </c>
      <c r="J107" s="20"/>
      <c r="K107" s="20" t="s">
        <v>204</v>
      </c>
      <c r="L107" s="80"/>
    </row>
    <row r="108" spans="1:12">
      <c r="A108" s="344"/>
      <c r="B108" s="371"/>
      <c r="C108" s="42"/>
      <c r="D108" s="43" t="s">
        <v>66</v>
      </c>
      <c r="E108" s="44"/>
      <c r="F108" s="103"/>
      <c r="G108" s="46"/>
      <c r="H108" s="103">
        <f t="shared" si="4"/>
        <v>0.24</v>
      </c>
      <c r="I108" s="202">
        <v>2446</v>
      </c>
      <c r="J108" s="20"/>
      <c r="K108" s="20" t="s">
        <v>204</v>
      </c>
      <c r="L108" s="80"/>
    </row>
    <row r="109" spans="1:12">
      <c r="A109" s="344"/>
      <c r="B109" s="371"/>
      <c r="C109" s="42"/>
      <c r="D109" s="43" t="s">
        <v>67</v>
      </c>
      <c r="E109" s="44"/>
      <c r="F109" s="103"/>
      <c r="G109" s="46"/>
      <c r="H109" s="103">
        <f t="shared" si="4"/>
        <v>0.12</v>
      </c>
      <c r="I109" s="202">
        <v>1165</v>
      </c>
      <c r="J109" s="20"/>
      <c r="K109" s="20" t="s">
        <v>205</v>
      </c>
      <c r="L109" s="80" t="s">
        <v>76</v>
      </c>
    </row>
    <row r="110" spans="1:12">
      <c r="A110" s="344"/>
      <c r="B110" s="371"/>
      <c r="C110" s="42"/>
      <c r="D110" s="43" t="s">
        <v>68</v>
      </c>
      <c r="E110" s="44"/>
      <c r="F110" s="103"/>
      <c r="G110" s="46"/>
      <c r="H110" s="103">
        <f t="shared" si="4"/>
        <v>0.13</v>
      </c>
      <c r="I110" s="202">
        <v>1319</v>
      </c>
      <c r="J110" s="20"/>
      <c r="K110" s="20" t="s">
        <v>205</v>
      </c>
      <c r="L110" s="80" t="s">
        <v>76</v>
      </c>
    </row>
    <row r="111" spans="1:12">
      <c r="A111" s="344"/>
      <c r="B111" s="371"/>
      <c r="C111" s="42"/>
      <c r="D111" s="43" t="s">
        <v>69</v>
      </c>
      <c r="E111" s="44"/>
      <c r="F111" s="103"/>
      <c r="G111" s="46"/>
      <c r="H111" s="103">
        <f t="shared" si="4"/>
        <v>0.5</v>
      </c>
      <c r="I111" s="202">
        <v>5000</v>
      </c>
      <c r="J111" s="20"/>
      <c r="K111" s="20" t="s">
        <v>206</v>
      </c>
      <c r="L111" s="180" t="s">
        <v>76</v>
      </c>
    </row>
    <row r="112" spans="1:12">
      <c r="A112" s="344"/>
      <c r="B112" s="371"/>
      <c r="C112" s="43"/>
      <c r="D112" s="43" t="s">
        <v>71</v>
      </c>
      <c r="E112" s="47"/>
      <c r="F112" s="103"/>
      <c r="G112" s="46"/>
      <c r="H112" s="103">
        <f t="shared" si="4"/>
        <v>1.38</v>
      </c>
      <c r="I112" s="202">
        <v>13800</v>
      </c>
      <c r="J112" s="2"/>
      <c r="K112" s="264"/>
      <c r="L112" s="21"/>
    </row>
    <row r="113" spans="1:12">
      <c r="A113" s="344"/>
      <c r="B113" s="371"/>
      <c r="C113" s="116"/>
      <c r="D113" s="43" t="s">
        <v>70</v>
      </c>
      <c r="E113" s="44"/>
      <c r="F113" s="103"/>
      <c r="G113" s="46"/>
      <c r="H113" s="103">
        <f t="shared" si="4"/>
        <v>0.17</v>
      </c>
      <c r="I113" s="202">
        <v>1694</v>
      </c>
      <c r="J113" s="20"/>
      <c r="K113" s="181"/>
      <c r="L113" s="180" t="s">
        <v>76</v>
      </c>
    </row>
    <row r="114" spans="1:12" ht="14.25" thickBot="1">
      <c r="A114" s="344"/>
      <c r="B114" s="371"/>
      <c r="C114" s="182"/>
      <c r="D114" s="183" t="s">
        <v>75</v>
      </c>
      <c r="E114" s="184"/>
      <c r="F114" s="185"/>
      <c r="G114" s="186"/>
      <c r="H114" s="185">
        <f t="shared" si="4"/>
        <v>0.11</v>
      </c>
      <c r="I114" s="209">
        <v>1077</v>
      </c>
      <c r="J114" s="187"/>
      <c r="K114" s="22" t="s">
        <v>183</v>
      </c>
      <c r="L114" s="188" t="s">
        <v>76</v>
      </c>
    </row>
    <row r="115" spans="1:12" ht="15" thickTop="1" thickBot="1">
      <c r="A115" s="369"/>
      <c r="B115" s="372"/>
      <c r="C115" s="23" t="s">
        <v>41</v>
      </c>
      <c r="D115" s="189">
        <f>COUNTA(D102:D114)</f>
        <v>13</v>
      </c>
      <c r="E115" s="190"/>
      <c r="F115" s="191"/>
      <c r="G115" s="192"/>
      <c r="H115" s="191">
        <f>SUM(H102:H114)</f>
        <v>8.17</v>
      </c>
      <c r="I115" s="193">
        <f>SUM(I102:I114)</f>
        <v>81647</v>
      </c>
      <c r="J115" s="24"/>
      <c r="K115" s="194"/>
      <c r="L115" s="195"/>
    </row>
    <row r="116" spans="1:12" ht="18" customHeight="1" thickTop="1" thickBot="1">
      <c r="A116" s="196"/>
      <c r="B116" s="256"/>
      <c r="C116" s="25" t="s">
        <v>73</v>
      </c>
      <c r="D116" s="249">
        <f>SUM(D101,D115)</f>
        <v>65</v>
      </c>
      <c r="E116" s="197">
        <f>E101+E115</f>
        <v>75.16</v>
      </c>
      <c r="F116" s="287">
        <f>F101+F115</f>
        <v>84.329999999999984</v>
      </c>
      <c r="G116" s="288"/>
      <c r="H116" s="289">
        <f>H101+H115</f>
        <v>95.862800000000007</v>
      </c>
      <c r="I116" s="290">
        <f>I101+I115</f>
        <v>958813.11</v>
      </c>
      <c r="J116" s="26"/>
      <c r="K116" s="198"/>
      <c r="L116" s="199"/>
    </row>
    <row r="117" spans="1:12" ht="18" customHeight="1"/>
    <row r="118" spans="1:12" ht="18" customHeight="1">
      <c r="E118" s="30"/>
      <c r="F118" s="31"/>
      <c r="I118" s="29"/>
      <c r="J118" s="29"/>
    </row>
    <row r="119" spans="1:12" ht="18" customHeight="1">
      <c r="E119" s="30"/>
      <c r="F119" s="31"/>
      <c r="I119" s="29"/>
      <c r="J119" s="29"/>
    </row>
    <row r="120" spans="1:12" ht="18" customHeight="1">
      <c r="E120" s="30"/>
      <c r="F120" s="31"/>
      <c r="I120" s="29"/>
      <c r="J120" s="29"/>
    </row>
    <row r="121" spans="1:12" ht="18" customHeight="1">
      <c r="E121" s="30"/>
      <c r="F121" s="31"/>
      <c r="I121" s="29"/>
      <c r="J121" s="29"/>
    </row>
    <row r="122" spans="1:12" ht="18" customHeight="1">
      <c r="E122" s="30"/>
      <c r="F122" s="31"/>
      <c r="I122" s="29"/>
      <c r="J122" s="29"/>
    </row>
    <row r="123" spans="1:12" ht="18" customHeight="1">
      <c r="E123" s="30"/>
      <c r="F123" s="31"/>
      <c r="I123" s="29"/>
      <c r="J123" s="29"/>
    </row>
    <row r="124" spans="1:12" ht="18" customHeight="1">
      <c r="E124" s="30"/>
      <c r="F124" s="31"/>
      <c r="I124" s="29"/>
      <c r="J124" s="29"/>
    </row>
    <row r="125" spans="1:12" ht="18" customHeight="1">
      <c r="E125" s="30"/>
      <c r="F125" s="31"/>
      <c r="I125" s="29"/>
      <c r="J125" s="29"/>
    </row>
    <row r="126" spans="1:12" ht="18" customHeight="1">
      <c r="E126" s="30"/>
      <c r="F126" s="31"/>
      <c r="I126" s="29"/>
      <c r="J126" s="29"/>
    </row>
    <row r="127" spans="1:12" ht="18" customHeight="1">
      <c r="E127" s="30"/>
      <c r="F127" s="31"/>
      <c r="I127" s="29"/>
      <c r="J127" s="29"/>
    </row>
    <row r="128" spans="1:12" ht="18" customHeight="1">
      <c r="E128" s="30"/>
      <c r="F128" s="31"/>
      <c r="I128" s="29"/>
      <c r="J128" s="29"/>
    </row>
    <row r="129" spans="5:10" ht="18" customHeight="1">
      <c r="E129" s="30"/>
      <c r="F129" s="31"/>
      <c r="I129" s="29"/>
      <c r="J129" s="29"/>
    </row>
    <row r="130" spans="5:10" ht="18" customHeight="1">
      <c r="E130" s="30"/>
      <c r="F130" s="31"/>
      <c r="I130" s="29"/>
      <c r="J130" s="29"/>
    </row>
    <row r="131" spans="5:10" ht="18" customHeight="1">
      <c r="E131" s="30"/>
      <c r="F131" s="31"/>
      <c r="I131" s="29"/>
      <c r="J131" s="29"/>
    </row>
    <row r="132" spans="5:10" ht="18" customHeight="1">
      <c r="E132" s="30"/>
      <c r="F132" s="31"/>
      <c r="I132" s="29"/>
      <c r="J132" s="29"/>
    </row>
    <row r="133" spans="5:10" ht="18" customHeight="1">
      <c r="E133" s="30"/>
      <c r="F133" s="31"/>
      <c r="I133" s="29"/>
      <c r="J133" s="29"/>
    </row>
    <row r="134" spans="5:10" ht="18" customHeight="1">
      <c r="E134" s="30"/>
      <c r="F134" s="31"/>
      <c r="I134" s="29"/>
      <c r="J134" s="29"/>
    </row>
    <row r="135" spans="5:10" ht="18" customHeight="1">
      <c r="E135" s="30"/>
      <c r="F135" s="31"/>
      <c r="I135" s="29"/>
      <c r="J135" s="29"/>
    </row>
    <row r="136" spans="5:10" ht="18" customHeight="1">
      <c r="E136" s="30"/>
      <c r="F136" s="31"/>
      <c r="I136" s="29"/>
      <c r="J136" s="29"/>
    </row>
    <row r="137" spans="5:10" ht="18" customHeight="1">
      <c r="E137" s="30"/>
      <c r="F137" s="31"/>
      <c r="I137" s="29"/>
      <c r="J137" s="29"/>
    </row>
    <row r="138" spans="5:10" ht="18" customHeight="1">
      <c r="E138" s="30"/>
      <c r="F138" s="31"/>
      <c r="I138" s="29"/>
      <c r="J138" s="29"/>
    </row>
    <row r="139" spans="5:10" ht="18" customHeight="1">
      <c r="E139" s="30"/>
      <c r="F139" s="31"/>
      <c r="I139" s="29"/>
      <c r="J139" s="29"/>
    </row>
    <row r="140" spans="5:10" ht="18" customHeight="1">
      <c r="E140" s="30"/>
      <c r="F140" s="31"/>
      <c r="I140" s="29"/>
      <c r="J140" s="29"/>
    </row>
    <row r="141" spans="5:10" ht="18" customHeight="1">
      <c r="E141" s="30"/>
      <c r="F141" s="31"/>
      <c r="I141" s="29"/>
      <c r="J141" s="29"/>
    </row>
    <row r="142" spans="5:10" ht="18" customHeight="1">
      <c r="E142" s="30"/>
      <c r="F142" s="31"/>
      <c r="I142" s="29"/>
      <c r="J142" s="29"/>
    </row>
    <row r="143" spans="5:10" ht="18" customHeight="1">
      <c r="E143" s="30"/>
      <c r="F143" s="31"/>
      <c r="I143" s="29"/>
      <c r="J143" s="29"/>
    </row>
    <row r="144" spans="5:10" ht="18" customHeight="1">
      <c r="E144" s="30"/>
      <c r="F144" s="31"/>
      <c r="I144" s="29"/>
      <c r="J144" s="29"/>
    </row>
    <row r="145" spans="5:10" ht="18" customHeight="1">
      <c r="E145" s="30"/>
      <c r="F145" s="31"/>
      <c r="I145" s="29"/>
      <c r="J145" s="29"/>
    </row>
    <row r="146" spans="5:10" ht="18" customHeight="1">
      <c r="E146" s="30"/>
      <c r="F146" s="31"/>
      <c r="I146" s="29"/>
      <c r="J146" s="29"/>
    </row>
    <row r="147" spans="5:10">
      <c r="E147" s="30"/>
      <c r="F147" s="31"/>
      <c r="I147" s="29"/>
      <c r="J147" s="29"/>
    </row>
    <row r="148" spans="5:10">
      <c r="E148" s="30"/>
      <c r="F148" s="31"/>
      <c r="I148" s="29"/>
      <c r="J148" s="29"/>
    </row>
    <row r="149" spans="5:10">
      <c r="E149" s="30"/>
      <c r="F149" s="31"/>
      <c r="I149" s="29"/>
      <c r="J149" s="29"/>
    </row>
    <row r="150" spans="5:10">
      <c r="E150" s="30"/>
      <c r="F150" s="31"/>
      <c r="I150" s="29"/>
      <c r="J150" s="29"/>
    </row>
    <row r="151" spans="5:10">
      <c r="E151" s="30"/>
      <c r="F151" s="31"/>
      <c r="I151" s="29"/>
      <c r="J151" s="29"/>
    </row>
    <row r="152" spans="5:10">
      <c r="E152" s="30"/>
      <c r="F152" s="31"/>
      <c r="I152" s="29"/>
      <c r="J152" s="29"/>
    </row>
    <row r="153" spans="5:10">
      <c r="E153" s="30"/>
      <c r="F153" s="31"/>
      <c r="I153" s="29"/>
      <c r="J153" s="29"/>
    </row>
    <row r="154" spans="5:10">
      <c r="E154" s="30"/>
      <c r="F154" s="31"/>
      <c r="I154" s="29"/>
      <c r="J154" s="29"/>
    </row>
    <row r="155" spans="5:10">
      <c r="E155" s="30"/>
      <c r="F155" s="31"/>
      <c r="I155" s="29"/>
      <c r="J155" s="29"/>
    </row>
    <row r="156" spans="5:10">
      <c r="E156" s="30"/>
      <c r="F156" s="31"/>
      <c r="I156" s="29"/>
      <c r="J156" s="29"/>
    </row>
    <row r="157" spans="5:10">
      <c r="E157" s="30"/>
      <c r="F157" s="31"/>
      <c r="I157" s="29"/>
      <c r="J157" s="29"/>
    </row>
    <row r="158" spans="5:10">
      <c r="E158" s="30"/>
      <c r="F158" s="31"/>
      <c r="I158" s="29"/>
      <c r="J158" s="29"/>
    </row>
    <row r="159" spans="5:10">
      <c r="E159" s="30"/>
      <c r="F159" s="31"/>
      <c r="I159" s="29"/>
      <c r="J159" s="29"/>
    </row>
    <row r="160" spans="5:10">
      <c r="E160" s="30"/>
      <c r="F160" s="31"/>
      <c r="I160" s="29"/>
      <c r="J160" s="29"/>
    </row>
    <row r="161" spans="5:10">
      <c r="E161" s="30"/>
      <c r="F161" s="31"/>
      <c r="I161" s="29"/>
      <c r="J161" s="29"/>
    </row>
    <row r="162" spans="5:10">
      <c r="E162" s="30"/>
      <c r="F162" s="31"/>
      <c r="I162" s="29"/>
      <c r="J162" s="29"/>
    </row>
    <row r="163" spans="5:10">
      <c r="E163" s="30"/>
      <c r="F163" s="31"/>
      <c r="I163" s="29"/>
      <c r="J163" s="29"/>
    </row>
    <row r="164" spans="5:10">
      <c r="E164" s="30"/>
      <c r="F164" s="31"/>
      <c r="I164" s="29"/>
      <c r="J164" s="29"/>
    </row>
    <row r="165" spans="5:10">
      <c r="E165" s="30"/>
      <c r="F165" s="31"/>
      <c r="I165" s="29"/>
      <c r="J165" s="29"/>
    </row>
    <row r="166" spans="5:10">
      <c r="E166" s="30"/>
      <c r="F166" s="31"/>
      <c r="I166" s="29"/>
      <c r="J166" s="29"/>
    </row>
    <row r="167" spans="5:10">
      <c r="E167" s="30"/>
      <c r="F167" s="31"/>
      <c r="I167" s="29"/>
      <c r="J167" s="29"/>
    </row>
    <row r="168" spans="5:10">
      <c r="E168" s="30"/>
      <c r="F168" s="31"/>
      <c r="I168" s="29"/>
      <c r="J168" s="29"/>
    </row>
    <row r="169" spans="5:10">
      <c r="E169" s="30"/>
      <c r="F169" s="31"/>
      <c r="I169" s="29"/>
      <c r="J169" s="29"/>
    </row>
    <row r="170" spans="5:10">
      <c r="E170" s="30"/>
      <c r="F170" s="31"/>
      <c r="I170" s="29"/>
      <c r="J170" s="29"/>
    </row>
    <row r="171" spans="5:10">
      <c r="E171" s="30"/>
      <c r="F171" s="31"/>
      <c r="I171" s="29"/>
      <c r="J171" s="29"/>
    </row>
    <row r="172" spans="5:10">
      <c r="E172" s="30"/>
      <c r="F172" s="31"/>
      <c r="I172" s="29"/>
      <c r="J172" s="29"/>
    </row>
    <row r="173" spans="5:10">
      <c r="E173" s="30"/>
      <c r="F173" s="31"/>
      <c r="I173" s="29"/>
      <c r="J173" s="29"/>
    </row>
    <row r="174" spans="5:10">
      <c r="E174" s="30"/>
      <c r="F174" s="31"/>
      <c r="I174" s="29"/>
      <c r="J174" s="29"/>
    </row>
    <row r="175" spans="5:10">
      <c r="E175" s="30"/>
      <c r="F175" s="31"/>
      <c r="I175" s="29"/>
      <c r="J175" s="29"/>
    </row>
    <row r="176" spans="5:10">
      <c r="E176" s="30"/>
      <c r="F176" s="31"/>
      <c r="I176" s="29"/>
      <c r="J176" s="29"/>
    </row>
    <row r="177" spans="5:10">
      <c r="E177" s="30"/>
      <c r="F177" s="31"/>
      <c r="I177" s="29"/>
      <c r="J177" s="29"/>
    </row>
    <row r="178" spans="5:10">
      <c r="E178" s="30"/>
      <c r="F178" s="31"/>
      <c r="I178" s="29"/>
      <c r="J178" s="29"/>
    </row>
    <row r="179" spans="5:10">
      <c r="E179" s="30"/>
      <c r="F179" s="31"/>
      <c r="I179" s="29"/>
      <c r="J179" s="29"/>
    </row>
    <row r="180" spans="5:10">
      <c r="E180" s="30"/>
      <c r="F180" s="31"/>
      <c r="I180" s="29"/>
      <c r="J180" s="29"/>
    </row>
    <row r="181" spans="5:10">
      <c r="E181" s="30"/>
      <c r="F181" s="31"/>
      <c r="I181" s="29"/>
      <c r="J181" s="29"/>
    </row>
    <row r="182" spans="5:10">
      <c r="E182" s="30"/>
      <c r="F182" s="31"/>
      <c r="I182" s="29"/>
      <c r="J182" s="29"/>
    </row>
    <row r="183" spans="5:10">
      <c r="E183" s="30"/>
      <c r="F183" s="31"/>
      <c r="I183" s="29"/>
      <c r="J183" s="29"/>
    </row>
    <row r="184" spans="5:10">
      <c r="E184" s="30"/>
      <c r="F184" s="31"/>
      <c r="I184" s="29"/>
      <c r="J184" s="29"/>
    </row>
    <row r="185" spans="5:10">
      <c r="E185" s="30"/>
      <c r="F185" s="31"/>
      <c r="I185" s="29"/>
      <c r="J185" s="29"/>
    </row>
    <row r="186" spans="5:10">
      <c r="E186" s="30"/>
      <c r="F186" s="31"/>
      <c r="I186" s="29"/>
      <c r="J186" s="29"/>
    </row>
    <row r="187" spans="5:10">
      <c r="E187" s="30"/>
      <c r="F187" s="31"/>
      <c r="I187" s="29"/>
      <c r="J187" s="29"/>
    </row>
    <row r="188" spans="5:10">
      <c r="E188" s="30"/>
      <c r="F188" s="31"/>
      <c r="I188" s="29"/>
      <c r="J188" s="29"/>
    </row>
    <row r="189" spans="5:10">
      <c r="E189" s="30"/>
      <c r="F189" s="31"/>
      <c r="I189" s="29"/>
      <c r="J189" s="29"/>
    </row>
    <row r="190" spans="5:10">
      <c r="E190" s="30"/>
      <c r="F190" s="31"/>
      <c r="I190" s="29"/>
      <c r="J190" s="29"/>
    </row>
    <row r="191" spans="5:10">
      <c r="E191" s="30"/>
      <c r="F191" s="31"/>
      <c r="I191" s="29"/>
      <c r="J191" s="29"/>
    </row>
    <row r="192" spans="5:10">
      <c r="E192" s="30"/>
      <c r="F192" s="31"/>
      <c r="I192" s="29"/>
      <c r="J192" s="29"/>
    </row>
    <row r="193" spans="5:10">
      <c r="E193" s="30"/>
      <c r="F193" s="31"/>
      <c r="I193" s="29"/>
      <c r="J193" s="29"/>
    </row>
    <row r="194" spans="5:10">
      <c r="E194" s="30"/>
      <c r="F194" s="31"/>
      <c r="I194" s="29"/>
      <c r="J194" s="29"/>
    </row>
  </sheetData>
  <mergeCells count="56">
    <mergeCell ref="A102:A115"/>
    <mergeCell ref="B102:B115"/>
    <mergeCell ref="C78:C82"/>
    <mergeCell ref="D78:D82"/>
    <mergeCell ref="C83:D83"/>
    <mergeCell ref="A86:A96"/>
    <mergeCell ref="B86:B92"/>
    <mergeCell ref="C86:C88"/>
    <mergeCell ref="D86:D88"/>
    <mergeCell ref="C89:D89"/>
    <mergeCell ref="B93:B96"/>
    <mergeCell ref="D57:D58"/>
    <mergeCell ref="C61:D61"/>
    <mergeCell ref="B66:B85"/>
    <mergeCell ref="C66:C71"/>
    <mergeCell ref="D66:D71"/>
    <mergeCell ref="C72:D72"/>
    <mergeCell ref="C73:D73"/>
    <mergeCell ref="C75:C76"/>
    <mergeCell ref="D75:D76"/>
    <mergeCell ref="C77:D77"/>
    <mergeCell ref="A10:A85"/>
    <mergeCell ref="B10:B52"/>
    <mergeCell ref="D13:D14"/>
    <mergeCell ref="C23:D23"/>
    <mergeCell ref="C41:C42"/>
    <mergeCell ref="D41:D42"/>
    <mergeCell ref="C43:D43"/>
    <mergeCell ref="C50:D50"/>
    <mergeCell ref="B53:B65"/>
    <mergeCell ref="A3:D3"/>
    <mergeCell ref="A4:K4"/>
    <mergeCell ref="J5:K5"/>
    <mergeCell ref="A6:B9"/>
    <mergeCell ref="C6:D7"/>
    <mergeCell ref="E6:I6"/>
    <mergeCell ref="J6:J7"/>
    <mergeCell ref="K6:K7"/>
    <mergeCell ref="L6:L9"/>
    <mergeCell ref="E7:E9"/>
    <mergeCell ref="F7:I8"/>
    <mergeCell ref="C8:C9"/>
    <mergeCell ref="D8:D9"/>
    <mergeCell ref="J8:J9"/>
    <mergeCell ref="K8:K9"/>
    <mergeCell ref="F9:G9"/>
    <mergeCell ref="A99:A100"/>
    <mergeCell ref="B99:B100"/>
    <mergeCell ref="C59:D59"/>
    <mergeCell ref="D53:D55"/>
    <mergeCell ref="E53:E55"/>
    <mergeCell ref="C56:D56"/>
    <mergeCell ref="C57:C58"/>
    <mergeCell ref="A97:A98"/>
    <mergeCell ref="B97:B98"/>
    <mergeCell ref="C53:C55"/>
  </mergeCells>
  <phoneticPr fontId="2"/>
  <dataValidations count="1">
    <dataValidation imeMode="on" allowBlank="1" showInputMessage="1" showErrorMessage="1" sqref="L1:L5 M1:IV1048576 A113:L65536"/>
  </dataValidations>
  <printOptions horizontalCentered="1"/>
  <pageMargins left="0.70866141732283472" right="0.78740157480314965" top="0.82677165354330717" bottom="0.86614173228346458" header="0.51181102362204722" footer="0.51181102362204722"/>
  <pageSetup paperSize="9" scale="66" fitToHeight="0" orientation="portrait" r:id="rId1"/>
  <headerFooter alignWithMargins="0"/>
  <rowBreaks count="1" manualBreakCount="1">
    <brk id="63" max="11" man="1"/>
  </rowBreaks>
  <colBreaks count="1" manualBreakCount="1">
    <brk id="1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18-18</vt:lpstr>
      <vt:lpstr>'18-18'!Print_Area</vt:lpstr>
      <vt:lpstr>'18-18'!Print_Titles</vt:lpstr>
    </vt:vector>
  </TitlesOfParts>
  <Company>佐久市役所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2016-12-05T06:17:09Z</cp:lastPrinted>
  <dcterms:created xsi:type="dcterms:W3CDTF">2001-02-27T05:58:56Z</dcterms:created>
  <dcterms:modified xsi:type="dcterms:W3CDTF">2023-03-22T01:46:06Z</dcterms:modified>
</cp:coreProperties>
</file>