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246507A7-43C4-4B3D-83D0-CBABECD9CA98}" xr6:coauthVersionLast="36" xr6:coauthVersionMax="36" xr10:uidLastSave="{00000000-0000-0000-0000-000000000000}"/>
  <bookViews>
    <workbookView xWindow="0" yWindow="0" windowWidth="16260" windowHeight="12435"/>
  </bookViews>
  <sheets>
    <sheet name="24-5" sheetId="5" r:id="rId1"/>
  </sheets>
  <calcPr calcId="191029" iterate="1"/>
</workbook>
</file>

<file path=xl/calcChain.xml><?xml version="1.0" encoding="utf-8"?>
<calcChain xmlns="http://schemas.openxmlformats.org/spreadsheetml/2006/main">
  <c r="E48" i="5" l="1"/>
  <c r="F48" i="5"/>
  <c r="G48" i="5"/>
  <c r="H48" i="5"/>
  <c r="I48" i="5"/>
  <c r="K48" i="5"/>
  <c r="L48" i="5"/>
  <c r="M48" i="5"/>
  <c r="D48" i="5"/>
  <c r="D12" i="5"/>
  <c r="E12" i="5"/>
  <c r="F12" i="5"/>
  <c r="G12" i="5"/>
  <c r="H12" i="5"/>
  <c r="I12" i="5"/>
  <c r="J12" i="5"/>
  <c r="K12" i="5"/>
  <c r="L12" i="5"/>
  <c r="M12" i="5"/>
  <c r="D13" i="5"/>
  <c r="E13" i="5"/>
  <c r="F13" i="5"/>
  <c r="G13" i="5"/>
  <c r="H13" i="5"/>
  <c r="I13" i="5"/>
  <c r="J13" i="5"/>
  <c r="K13" i="5"/>
  <c r="L13" i="5"/>
  <c r="M13" i="5"/>
  <c r="D14" i="5"/>
  <c r="E14" i="5"/>
  <c r="F14" i="5"/>
  <c r="G14" i="5"/>
  <c r="H14" i="5"/>
  <c r="I14" i="5"/>
  <c r="J14" i="5"/>
  <c r="K14" i="5"/>
  <c r="L14" i="5"/>
  <c r="M14" i="5"/>
  <c r="D15" i="5"/>
  <c r="E15" i="5"/>
  <c r="F15" i="5"/>
  <c r="G15" i="5"/>
  <c r="H15" i="5"/>
  <c r="I15" i="5"/>
  <c r="J15" i="5"/>
  <c r="K15" i="5"/>
  <c r="L15" i="5"/>
  <c r="M15" i="5"/>
  <c r="D18" i="5"/>
  <c r="E18" i="5"/>
  <c r="F18" i="5"/>
  <c r="G18" i="5"/>
  <c r="H18" i="5"/>
  <c r="I18" i="5"/>
  <c r="J18" i="5"/>
  <c r="K18" i="5"/>
  <c r="L18" i="5"/>
  <c r="M18" i="5"/>
  <c r="D19" i="5"/>
  <c r="D20" i="5"/>
  <c r="D21" i="5"/>
  <c r="E21" i="5"/>
  <c r="F21" i="5"/>
  <c r="G21" i="5"/>
  <c r="H21" i="5"/>
  <c r="I21" i="5"/>
  <c r="J21" i="5"/>
  <c r="K21" i="5"/>
  <c r="L21" i="5"/>
  <c r="M21" i="5"/>
  <c r="D22" i="5"/>
  <c r="D23" i="5"/>
  <c r="D24" i="5" s="1"/>
  <c r="E24" i="5"/>
  <c r="F24" i="5"/>
  <c r="G24" i="5"/>
  <c r="H24" i="5"/>
  <c r="I24" i="5"/>
  <c r="J24" i="5"/>
  <c r="K24" i="5"/>
  <c r="L24" i="5"/>
  <c r="M24" i="5"/>
  <c r="D25" i="5"/>
  <c r="D26" i="5"/>
  <c r="D27" i="5" s="1"/>
  <c r="E27" i="5"/>
  <c r="F27" i="5"/>
  <c r="G27" i="5"/>
  <c r="H27" i="5"/>
  <c r="I27" i="5"/>
  <c r="J27" i="5"/>
  <c r="K27" i="5"/>
  <c r="L27" i="5"/>
  <c r="M27" i="5"/>
  <c r="D28" i="5"/>
  <c r="D29" i="5"/>
  <c r="D30" i="5" s="1"/>
  <c r="E30" i="5"/>
  <c r="F30" i="5"/>
  <c r="G30" i="5"/>
  <c r="H30" i="5"/>
  <c r="I30" i="5"/>
  <c r="J30" i="5"/>
  <c r="K30" i="5"/>
  <c r="L30" i="5"/>
  <c r="M30" i="5"/>
  <c r="D31" i="5"/>
  <c r="D32" i="5"/>
  <c r="D33" i="5" s="1"/>
  <c r="E33" i="5"/>
  <c r="F33" i="5"/>
  <c r="G33" i="5"/>
  <c r="H33" i="5"/>
  <c r="I33" i="5"/>
  <c r="J33" i="5"/>
  <c r="K33" i="5"/>
  <c r="L33" i="5"/>
  <c r="M33" i="5"/>
  <c r="D34" i="5"/>
  <c r="D35" i="5"/>
  <c r="D36" i="5"/>
  <c r="E36" i="5"/>
  <c r="F36" i="5"/>
  <c r="G36" i="5"/>
  <c r="H36" i="5"/>
  <c r="I36" i="5"/>
  <c r="J36" i="5"/>
  <c r="K36" i="5"/>
  <c r="L36" i="5"/>
  <c r="M36" i="5"/>
  <c r="D37" i="5"/>
  <c r="D38" i="5"/>
  <c r="D39" i="5" s="1"/>
  <c r="E39" i="5"/>
  <c r="F39" i="5"/>
  <c r="G39" i="5"/>
  <c r="H39" i="5"/>
  <c r="I39" i="5"/>
  <c r="J39" i="5"/>
  <c r="K39" i="5"/>
  <c r="L39" i="5"/>
  <c r="M39" i="5"/>
  <c r="D40" i="5"/>
  <c r="D41" i="5"/>
  <c r="D42" i="5"/>
  <c r="E42" i="5"/>
  <c r="F42" i="5"/>
  <c r="G42" i="5"/>
  <c r="H42" i="5"/>
  <c r="I42" i="5"/>
  <c r="J42" i="5"/>
  <c r="K42" i="5"/>
  <c r="L42" i="5"/>
  <c r="M42" i="5"/>
  <c r="D45" i="5"/>
  <c r="E45" i="5"/>
  <c r="F45" i="5"/>
  <c r="G45" i="5"/>
  <c r="H45" i="5"/>
  <c r="I45" i="5"/>
  <c r="K45" i="5"/>
  <c r="L45" i="5"/>
  <c r="M45" i="5"/>
</calcChain>
</file>

<file path=xl/sharedStrings.xml><?xml version="1.0" encoding="utf-8"?>
<sst xmlns="http://schemas.openxmlformats.org/spreadsheetml/2006/main" count="103" uniqueCount="30">
  <si>
    <t>年度</t>
    <rPh sb="0" eb="2">
      <t>ネンド</t>
    </rPh>
    <phoneticPr fontId="2"/>
  </si>
  <si>
    <t>区分</t>
    <rPh sb="0" eb="2">
      <t>クブン</t>
    </rPh>
    <phoneticPr fontId="2"/>
  </si>
  <si>
    <t>市民税</t>
    <rPh sb="0" eb="2">
      <t>シミン</t>
    </rPh>
    <rPh sb="2" eb="3">
      <t>ゼイ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</si>
  <si>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</si>
  <si>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</si>
  <si>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</si>
  <si>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</si>
  <si>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</t>
    <rPh sb="0" eb="1">
      <t>シ</t>
    </rPh>
    <phoneticPr fontId="2"/>
  </si>
  <si>
    <t>特別土地
保有税</t>
    <rPh sb="0" eb="2">
      <t>トクベツ</t>
    </rPh>
    <rPh sb="2" eb="4">
      <t>トチ</t>
    </rPh>
    <rPh sb="5" eb="7">
      <t>ホユウ</t>
    </rPh>
    <rPh sb="7" eb="8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</si>
  <si>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</si>
  <si>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</si>
  <si>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千円</t>
    <rPh sb="0" eb="2">
      <t>センエン</t>
    </rPh>
    <phoneticPr fontId="2"/>
  </si>
  <si>
    <t>調定額</t>
    <rPh sb="0" eb="1">
      <t>チョウ</t>
    </rPh>
    <rPh sb="1" eb="3">
      <t>テイガク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</si>
  <si>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</si>
  <si>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市民1人当たり負担額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</si>
  <si>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</si>
  <si>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</si>
  <si>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</si>
  <si>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</si>
  <si>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資料：収税課</t>
    <rPh sb="0" eb="2">
      <t>シリョウ</t>
    </rPh>
    <rPh sb="3" eb="5">
      <t>シュウゼイ</t>
    </rPh>
    <rPh sb="5" eb="6">
      <t>カ</t>
    </rPh>
    <phoneticPr fontId="2"/>
  </si>
  <si>
    <t>円</t>
    <rPh sb="0" eb="1">
      <t>エン</t>
    </rPh>
    <phoneticPr fontId="2"/>
  </si>
  <si>
    <t>調定額
(千円)</t>
    <rPh sb="0" eb="1">
      <t>チョウ</t>
    </rPh>
    <rPh sb="1" eb="3">
      <t>テイガク</t>
    </rPh>
    <rPh sb="5" eb="7">
      <t>センエン</t>
    </rPh>
    <phoneticPr fontId="2"/>
  </si>
  <si>
    <t>収入済額
(千円)</t>
    <rPh sb="0" eb="2">
      <t>シュウニュウ</t>
    </rPh>
    <rPh sb="2" eb="3">
      <t>ズ</t>
    </rPh>
    <rPh sb="3" eb="4">
      <t>ガク</t>
    </rPh>
    <rPh sb="6" eb="8">
      <t>センエン</t>
    </rPh>
    <phoneticPr fontId="2"/>
  </si>
  <si>
    <t>市民1人当たり負担額
(円)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rPh sb="12" eb="13">
      <t>エン</t>
    </rPh>
    <phoneticPr fontId="2"/>
  </si>
  <si>
    <t>注）調定額は滞納繰越分を含む。 特別土地保有税は、平成１５年度以降新たな課税は行わないことになりました。</t>
    <rPh sb="0" eb="1">
      <t>チュウ</t>
    </rPh>
    <rPh sb="2" eb="3">
      <t>チョウ</t>
    </rPh>
    <rPh sb="3" eb="5">
      <t>テイガク</t>
    </rPh>
    <rPh sb="6" eb="8">
      <t>タイノウ</t>
    </rPh>
    <rPh sb="8" eb="10">
      <t>クリコシ</t>
    </rPh>
    <rPh sb="10" eb="11">
      <t>ブン</t>
    </rPh>
    <rPh sb="12" eb="13">
      <t>フク</t>
    </rPh>
    <rPh sb="16" eb="18">
      <t>トクベツ</t>
    </rPh>
    <rPh sb="18" eb="20">
      <t>トチ</t>
    </rPh>
    <rPh sb="20" eb="23">
      <t>ホユウゼイ</t>
    </rPh>
    <rPh sb="25" eb="27">
      <t>ヘイセイ</t>
    </rPh>
    <rPh sb="29" eb="31">
      <t>ネンド</t>
    </rPh>
    <rPh sb="31" eb="33">
      <t>イコウ</t>
    </rPh>
    <rPh sb="33" eb="34">
      <t>アラ</t>
    </rPh>
    <rPh sb="36" eb="38">
      <t>カゼイ</t>
    </rPh>
    <rPh sb="39" eb="40">
      <t>オコナ</t>
    </rPh>
    <phoneticPr fontId="2"/>
  </si>
  <si>
    <t>24-5　市税の収入状況</t>
    <rPh sb="5" eb="6">
      <t>シ</t>
    </rPh>
    <rPh sb="6" eb="7">
      <t>ゼイ</t>
    </rPh>
    <rPh sb="8" eb="10">
      <t>シュウニュウ</t>
    </rPh>
    <rPh sb="10" eb="12">
      <t>ジョウキョウ</t>
    </rPh>
    <phoneticPr fontId="2"/>
  </si>
  <si>
    <t>市税計</t>
    <rPh sb="0" eb="1">
      <t>シ</t>
    </rPh>
    <rPh sb="1" eb="2">
      <t>ゼイ</t>
    </rPh>
    <rPh sb="2" eb="3">
      <t>ケイ</t>
    </rPh>
    <phoneticPr fontId="2"/>
  </si>
  <si>
    <t>国民健康
保険税</t>
    <rPh sb="0" eb="2">
      <t>コクミン</t>
    </rPh>
    <rPh sb="2" eb="4">
      <t>ケンコウ</t>
    </rPh>
    <rPh sb="5" eb="7">
      <t>ホケン</t>
    </rPh>
    <rPh sb="7" eb="8">
      <t>ゼイ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</si>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</sst>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_ 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38" fontId="4" fillId="0" borderId="1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180" fontId="4" fillId="0" borderId="0" xfId="0" applyNumberFormat="1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8" fontId="4" fillId="0" borderId="11" xfId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abSelected="1" zoomScale="80" zoomScaleNormal="80" zoomScaleSheetLayoutView="90" zoomScalePageLayoutView="80" workbookViewId="0">
      <pane xSplit="2" ySplit="3" topLeftCell="C31" activePane="bottomRight" state="frozen"/>
      <selection pane="topRight" activeCell="C1" sqref="C1"/>
      <selection pane="bottomLeft" activeCell="A4" sqref="A4"/>
      <selection pane="bottomRight" activeCell="A46" sqref="A46:A48"/>
    </sheetView>
  </sheetViews>
  <sheetFormatPr defaultRowHeight="14.25"/>
  <cols>
    <col min="1" max="1" width="10.125" style="18" customWidth="1"/>
    <col min="2" max="2" width="17.625" style="18" customWidth="1"/>
    <col min="3" max="3" width="8.875" style="18" customWidth="1"/>
    <col min="4" max="6" width="11.875" style="18" customWidth="1"/>
    <col min="7" max="7" width="11.625" style="18" customWidth="1"/>
    <col min="8" max="13" width="14.125" style="18" customWidth="1"/>
    <col min="14" max="16384" width="9" style="18"/>
  </cols>
  <sheetData>
    <row r="1" spans="1:13" ht="18.75" customHeight="1" thickBot="1">
      <c r="A1" s="17" t="s">
        <v>25</v>
      </c>
    </row>
    <row r="2" spans="1:13" ht="18.75" customHeight="1">
      <c r="A2" s="37" t="s">
        <v>0</v>
      </c>
      <c r="B2" s="34" t="s">
        <v>1</v>
      </c>
      <c r="C2" s="35"/>
      <c r="D2" s="23" t="s">
        <v>26</v>
      </c>
      <c r="E2" s="37" t="s">
        <v>2</v>
      </c>
      <c r="F2" s="23"/>
      <c r="G2" s="39" t="s">
        <v>5</v>
      </c>
      <c r="H2" s="23" t="s">
        <v>6</v>
      </c>
      <c r="I2" s="23" t="s">
        <v>7</v>
      </c>
      <c r="J2" s="27" t="s">
        <v>8</v>
      </c>
      <c r="K2" s="23" t="s">
        <v>9</v>
      </c>
      <c r="L2" s="23" t="s">
        <v>10</v>
      </c>
      <c r="M2" s="25" t="s">
        <v>27</v>
      </c>
    </row>
    <row r="3" spans="1:13" ht="18.75" customHeight="1">
      <c r="A3" s="38"/>
      <c r="B3" s="33"/>
      <c r="C3" s="36"/>
      <c r="D3" s="24"/>
      <c r="E3" s="19" t="s">
        <v>3</v>
      </c>
      <c r="F3" s="20" t="s">
        <v>4</v>
      </c>
      <c r="G3" s="26"/>
      <c r="H3" s="24"/>
      <c r="I3" s="24"/>
      <c r="J3" s="24"/>
      <c r="K3" s="24"/>
      <c r="L3" s="24"/>
      <c r="M3" s="26"/>
    </row>
    <row r="4" spans="1:13" ht="18" customHeight="1">
      <c r="A4" s="28">
        <v>16</v>
      </c>
      <c r="B4" s="31" t="s">
        <v>21</v>
      </c>
      <c r="C4" s="16" t="s">
        <v>15</v>
      </c>
      <c r="D4" s="10">
        <v>11440161</v>
      </c>
      <c r="E4" s="1">
        <v>2139348</v>
      </c>
      <c r="F4" s="1">
        <v>894704</v>
      </c>
      <c r="G4" s="1">
        <v>5103458</v>
      </c>
      <c r="H4" s="1">
        <v>135592</v>
      </c>
      <c r="I4" s="1">
        <v>470239</v>
      </c>
      <c r="J4" s="1">
        <v>8071</v>
      </c>
      <c r="K4" s="1">
        <v>680059</v>
      </c>
      <c r="L4" s="1">
        <v>8964</v>
      </c>
      <c r="M4" s="1">
        <v>1999726</v>
      </c>
    </row>
    <row r="5" spans="1:13" ht="18" customHeight="1">
      <c r="A5" s="29"/>
      <c r="B5" s="32"/>
      <c r="C5" s="14" t="s">
        <v>18</v>
      </c>
      <c r="D5" s="11">
        <v>1839477</v>
      </c>
      <c r="E5" s="2">
        <v>450975</v>
      </c>
      <c r="F5" s="2">
        <v>79483</v>
      </c>
      <c r="G5" s="2">
        <v>728021</v>
      </c>
      <c r="H5" s="2">
        <v>30200</v>
      </c>
      <c r="I5" s="2">
        <v>90738</v>
      </c>
      <c r="J5" s="2">
        <v>2117</v>
      </c>
      <c r="K5" s="2">
        <v>0</v>
      </c>
      <c r="L5" s="2">
        <v>0</v>
      </c>
      <c r="M5" s="2">
        <v>457943</v>
      </c>
    </row>
    <row r="6" spans="1:13" ht="18" customHeight="1">
      <c r="A6" s="29"/>
      <c r="B6" s="32"/>
      <c r="C6" s="14" t="s">
        <v>16</v>
      </c>
      <c r="D6" s="11">
        <v>844364</v>
      </c>
      <c r="E6" s="2">
        <v>171421</v>
      </c>
      <c r="F6" s="2">
        <v>19397</v>
      </c>
      <c r="G6" s="2">
        <v>399310</v>
      </c>
      <c r="H6" s="2">
        <v>17189</v>
      </c>
      <c r="I6" s="2">
        <v>37259</v>
      </c>
      <c r="J6" s="2">
        <v>0</v>
      </c>
      <c r="K6" s="2">
        <v>0</v>
      </c>
      <c r="L6" s="2">
        <v>0</v>
      </c>
      <c r="M6" s="2">
        <v>199788</v>
      </c>
    </row>
    <row r="7" spans="1:13" ht="18" customHeight="1">
      <c r="A7" s="29"/>
      <c r="B7" s="32"/>
      <c r="C7" s="14" t="s">
        <v>17</v>
      </c>
      <c r="D7" s="12">
        <v>1421797</v>
      </c>
      <c r="E7" s="9">
        <v>248458</v>
      </c>
      <c r="F7" s="9">
        <v>81368</v>
      </c>
      <c r="G7" s="9">
        <v>695363</v>
      </c>
      <c r="H7" s="9">
        <v>27950</v>
      </c>
      <c r="I7" s="9">
        <v>52987</v>
      </c>
      <c r="J7" s="9">
        <v>3752</v>
      </c>
      <c r="K7" s="9">
        <v>0</v>
      </c>
      <c r="L7" s="9">
        <v>13504</v>
      </c>
      <c r="M7" s="9">
        <v>298415</v>
      </c>
    </row>
    <row r="8" spans="1:13" ht="18" customHeight="1">
      <c r="A8" s="29"/>
      <c r="B8" s="31" t="s">
        <v>22</v>
      </c>
      <c r="C8" s="16" t="s">
        <v>15</v>
      </c>
      <c r="D8" s="10">
        <v>9786961</v>
      </c>
      <c r="E8" s="1">
        <v>1855342</v>
      </c>
      <c r="F8" s="1">
        <v>874717</v>
      </c>
      <c r="G8" s="1">
        <v>4397763</v>
      </c>
      <c r="H8" s="1">
        <v>124098</v>
      </c>
      <c r="I8" s="1">
        <v>470216</v>
      </c>
      <c r="J8" s="1">
        <v>0</v>
      </c>
      <c r="K8" s="1">
        <v>586428</v>
      </c>
      <c r="L8" s="1">
        <v>7657</v>
      </c>
      <c r="M8" s="1">
        <v>1470740</v>
      </c>
    </row>
    <row r="9" spans="1:13" ht="18" customHeight="1">
      <c r="A9" s="29"/>
      <c r="B9" s="32"/>
      <c r="C9" s="14" t="s">
        <v>18</v>
      </c>
      <c r="D9" s="11">
        <v>1645000</v>
      </c>
      <c r="E9" s="2">
        <v>383954</v>
      </c>
      <c r="F9" s="2">
        <v>77300</v>
      </c>
      <c r="G9" s="2">
        <v>673564</v>
      </c>
      <c r="H9" s="2">
        <v>29014</v>
      </c>
      <c r="I9" s="2">
        <v>90735</v>
      </c>
      <c r="J9" s="2">
        <v>14</v>
      </c>
      <c r="K9" s="2">
        <v>0</v>
      </c>
      <c r="L9" s="2">
        <v>0</v>
      </c>
      <c r="M9" s="2">
        <v>390419</v>
      </c>
    </row>
    <row r="10" spans="1:13" ht="18" customHeight="1">
      <c r="A10" s="29"/>
      <c r="B10" s="32"/>
      <c r="C10" s="14" t="s">
        <v>16</v>
      </c>
      <c r="D10" s="11">
        <v>696596</v>
      </c>
      <c r="E10" s="2">
        <v>133069</v>
      </c>
      <c r="F10" s="2">
        <v>18728</v>
      </c>
      <c r="G10" s="2">
        <v>343686</v>
      </c>
      <c r="H10" s="2">
        <v>14083</v>
      </c>
      <c r="I10" s="2">
        <v>37260</v>
      </c>
      <c r="J10" s="2">
        <v>0</v>
      </c>
      <c r="K10" s="2">
        <v>0</v>
      </c>
      <c r="L10" s="2">
        <v>0</v>
      </c>
      <c r="M10" s="2">
        <v>149770</v>
      </c>
    </row>
    <row r="11" spans="1:13" ht="18" customHeight="1">
      <c r="A11" s="29"/>
      <c r="B11" s="32"/>
      <c r="C11" s="14" t="s">
        <v>17</v>
      </c>
      <c r="D11" s="12">
        <v>1102557</v>
      </c>
      <c r="E11" s="9">
        <v>199084</v>
      </c>
      <c r="F11" s="9">
        <v>75152</v>
      </c>
      <c r="G11" s="9">
        <v>528156</v>
      </c>
      <c r="H11" s="9">
        <v>24658</v>
      </c>
      <c r="I11" s="9">
        <v>52984</v>
      </c>
      <c r="J11" s="9">
        <v>0</v>
      </c>
      <c r="K11" s="9">
        <v>0</v>
      </c>
      <c r="L11" s="9">
        <v>6828</v>
      </c>
      <c r="M11" s="9">
        <v>215695</v>
      </c>
    </row>
    <row r="12" spans="1:13" ht="18" customHeight="1">
      <c r="A12" s="29"/>
      <c r="B12" s="31" t="s">
        <v>23</v>
      </c>
      <c r="C12" s="16" t="s">
        <v>15</v>
      </c>
      <c r="D12" s="10">
        <f t="shared" ref="D12:M12" si="0">D8/68665*1000</f>
        <v>142532.01776742152</v>
      </c>
      <c r="E12" s="1">
        <f t="shared" si="0"/>
        <v>27020.199519405811</v>
      </c>
      <c r="F12" s="1">
        <f t="shared" si="0"/>
        <v>12738.906284133111</v>
      </c>
      <c r="G12" s="1">
        <f t="shared" si="0"/>
        <v>64046.646763270954</v>
      </c>
      <c r="H12" s="1">
        <f t="shared" si="0"/>
        <v>1807.2962935993594</v>
      </c>
      <c r="I12" s="1">
        <f t="shared" si="0"/>
        <v>6847.9720381562665</v>
      </c>
      <c r="J12" s="1">
        <f t="shared" si="0"/>
        <v>0</v>
      </c>
      <c r="K12" s="1">
        <f t="shared" si="0"/>
        <v>8540.4208840020383</v>
      </c>
      <c r="L12" s="1">
        <f t="shared" si="0"/>
        <v>111.51241534988714</v>
      </c>
      <c r="M12" s="1">
        <f t="shared" si="0"/>
        <v>21419.063569504113</v>
      </c>
    </row>
    <row r="13" spans="1:13" ht="18" customHeight="1">
      <c r="A13" s="29"/>
      <c r="B13" s="32"/>
      <c r="C13" s="14" t="s">
        <v>18</v>
      </c>
      <c r="D13" s="11">
        <f t="shared" ref="D13:M13" si="1">D9/15586*1000</f>
        <v>105543.43641729758</v>
      </c>
      <c r="E13" s="2">
        <f t="shared" si="1"/>
        <v>24634.54382137816</v>
      </c>
      <c r="F13" s="2">
        <f t="shared" si="1"/>
        <v>4959.579109457205</v>
      </c>
      <c r="G13" s="2">
        <f t="shared" si="1"/>
        <v>43215.96304375722</v>
      </c>
      <c r="H13" s="2">
        <f t="shared" si="1"/>
        <v>1861.5424098549979</v>
      </c>
      <c r="I13" s="2">
        <f t="shared" si="1"/>
        <v>5821.5706403182339</v>
      </c>
      <c r="J13" s="2">
        <f t="shared" si="1"/>
        <v>0.89824201206210696</v>
      </c>
      <c r="K13" s="2">
        <f t="shared" si="1"/>
        <v>0</v>
      </c>
      <c r="L13" s="2">
        <f t="shared" si="1"/>
        <v>0</v>
      </c>
      <c r="M13" s="2">
        <f t="shared" si="1"/>
        <v>25049.339150519696</v>
      </c>
    </row>
    <row r="14" spans="1:13" ht="18" customHeight="1">
      <c r="A14" s="29"/>
      <c r="B14" s="32"/>
      <c r="C14" s="14" t="s">
        <v>16</v>
      </c>
      <c r="D14" s="11">
        <f t="shared" ref="D14:M14" si="2">D10/6775*1000</f>
        <v>102818.59778597785</v>
      </c>
      <c r="E14" s="2">
        <f t="shared" si="2"/>
        <v>19641.180811808121</v>
      </c>
      <c r="F14" s="2">
        <f t="shared" si="2"/>
        <v>2764.2804428044283</v>
      </c>
      <c r="G14" s="2">
        <f t="shared" si="2"/>
        <v>50728.560885608858</v>
      </c>
      <c r="H14" s="2">
        <f t="shared" si="2"/>
        <v>2078.6715867158669</v>
      </c>
      <c r="I14" s="2">
        <f t="shared" si="2"/>
        <v>5499.6309963099629</v>
      </c>
      <c r="J14" s="2">
        <f t="shared" si="2"/>
        <v>0</v>
      </c>
      <c r="K14" s="2">
        <f t="shared" si="2"/>
        <v>0</v>
      </c>
      <c r="L14" s="2">
        <f t="shared" si="2"/>
        <v>0</v>
      </c>
      <c r="M14" s="2">
        <f t="shared" si="2"/>
        <v>22106.273062730626</v>
      </c>
    </row>
    <row r="15" spans="1:13" ht="18" customHeight="1">
      <c r="A15" s="29"/>
      <c r="B15" s="33"/>
      <c r="C15" s="15" t="s">
        <v>17</v>
      </c>
      <c r="D15" s="12">
        <f t="shared" ref="D15:M15" si="3">D11/10695*1000</f>
        <v>103090.88359046284</v>
      </c>
      <c r="E15" s="9">
        <f t="shared" si="3"/>
        <v>18614.679756895748</v>
      </c>
      <c r="F15" s="9">
        <f t="shared" si="3"/>
        <v>7026.8349696119685</v>
      </c>
      <c r="G15" s="9">
        <f t="shared" si="3"/>
        <v>49383.45021037868</v>
      </c>
      <c r="H15" s="9">
        <f t="shared" si="3"/>
        <v>2305.5633473585785</v>
      </c>
      <c r="I15" s="9">
        <f t="shared" si="3"/>
        <v>4954.0906965871909</v>
      </c>
      <c r="J15" s="9">
        <f t="shared" si="3"/>
        <v>0</v>
      </c>
      <c r="K15" s="9">
        <f t="shared" si="3"/>
        <v>0</v>
      </c>
      <c r="L15" s="9">
        <f t="shared" si="3"/>
        <v>638.42917251051892</v>
      </c>
      <c r="M15" s="9">
        <f t="shared" si="3"/>
        <v>20167.835437120149</v>
      </c>
    </row>
    <row r="16" spans="1:13" ht="30" customHeight="1">
      <c r="A16" s="28">
        <v>17</v>
      </c>
      <c r="B16" s="3" t="s">
        <v>12</v>
      </c>
      <c r="C16" s="16" t="s">
        <v>11</v>
      </c>
      <c r="D16" s="10">
        <v>16331387</v>
      </c>
      <c r="E16" s="1">
        <v>3303929</v>
      </c>
      <c r="F16" s="1">
        <v>1386458</v>
      </c>
      <c r="G16" s="1">
        <v>7090569</v>
      </c>
      <c r="H16" s="1">
        <v>222743</v>
      </c>
      <c r="I16" s="1">
        <v>616183</v>
      </c>
      <c r="J16" s="1">
        <v>8254</v>
      </c>
      <c r="K16" s="1">
        <v>695608</v>
      </c>
      <c r="L16" s="1">
        <v>40556</v>
      </c>
      <c r="M16" s="1">
        <v>2967087</v>
      </c>
    </row>
    <row r="17" spans="1:13" ht="30" customHeight="1">
      <c r="A17" s="29"/>
      <c r="B17" s="5" t="s">
        <v>13</v>
      </c>
      <c r="C17" s="14" t="s">
        <v>11</v>
      </c>
      <c r="D17" s="11">
        <v>14122791</v>
      </c>
      <c r="E17" s="2">
        <v>3016512</v>
      </c>
      <c r="F17" s="2">
        <v>1365568</v>
      </c>
      <c r="G17" s="2">
        <v>6041168</v>
      </c>
      <c r="H17" s="2">
        <v>200515</v>
      </c>
      <c r="I17" s="2">
        <v>616182</v>
      </c>
      <c r="J17" s="2">
        <v>176</v>
      </c>
      <c r="K17" s="2">
        <v>596662</v>
      </c>
      <c r="L17" s="2">
        <v>34679</v>
      </c>
      <c r="M17" s="2">
        <v>2251329</v>
      </c>
    </row>
    <row r="18" spans="1:13" ht="30" customHeight="1">
      <c r="A18" s="30"/>
      <c r="B18" s="7" t="s">
        <v>14</v>
      </c>
      <c r="C18" s="15" t="s">
        <v>20</v>
      </c>
      <c r="D18" s="11">
        <f t="shared" ref="D18:M18" si="4">D17/101393*1000</f>
        <v>139287.63326856884</v>
      </c>
      <c r="E18" s="2">
        <f t="shared" si="4"/>
        <v>29750.692848618739</v>
      </c>
      <c r="F18" s="2">
        <f t="shared" si="4"/>
        <v>13468.069787855176</v>
      </c>
      <c r="G18" s="2">
        <f t="shared" si="4"/>
        <v>59581.706823942484</v>
      </c>
      <c r="H18" s="2">
        <f t="shared" si="4"/>
        <v>1977.6020040831222</v>
      </c>
      <c r="I18" s="2">
        <f t="shared" si="4"/>
        <v>6077.1650902922293</v>
      </c>
      <c r="J18" s="2">
        <f t="shared" si="4"/>
        <v>1.735820027023562</v>
      </c>
      <c r="K18" s="2">
        <f t="shared" si="4"/>
        <v>5884.6468691132523</v>
      </c>
      <c r="L18" s="2">
        <f t="shared" si="4"/>
        <v>342.02558362017101</v>
      </c>
      <c r="M18" s="2">
        <f t="shared" si="4"/>
        <v>22203.988441016638</v>
      </c>
    </row>
    <row r="19" spans="1:13" ht="30" customHeight="1">
      <c r="A19" s="29">
        <v>18</v>
      </c>
      <c r="B19" s="5" t="s">
        <v>12</v>
      </c>
      <c r="C19" s="6" t="s">
        <v>11</v>
      </c>
      <c r="D19" s="10">
        <f>SUM(E19:L19)</f>
        <v>12996705</v>
      </c>
      <c r="E19" s="1">
        <v>3406603</v>
      </c>
      <c r="F19" s="1">
        <v>1159987</v>
      </c>
      <c r="G19" s="1">
        <v>6783478</v>
      </c>
      <c r="H19" s="1">
        <v>227872</v>
      </c>
      <c r="I19" s="1">
        <v>628590</v>
      </c>
      <c r="J19" s="1">
        <v>2314</v>
      </c>
      <c r="K19" s="1">
        <v>751440</v>
      </c>
      <c r="L19" s="1">
        <v>36421</v>
      </c>
      <c r="M19" s="1">
        <v>2799685</v>
      </c>
    </row>
    <row r="20" spans="1:13" ht="30" customHeight="1">
      <c r="A20" s="29"/>
      <c r="B20" s="5" t="s">
        <v>13</v>
      </c>
      <c r="C20" s="6" t="s">
        <v>11</v>
      </c>
      <c r="D20" s="11">
        <f>SUM(E20:L20)</f>
        <v>11498387</v>
      </c>
      <c r="E20" s="2">
        <v>3152282</v>
      </c>
      <c r="F20" s="2">
        <v>1137629</v>
      </c>
      <c r="G20" s="2">
        <v>5695782</v>
      </c>
      <c r="H20" s="2">
        <v>205622</v>
      </c>
      <c r="I20" s="2">
        <v>628590</v>
      </c>
      <c r="J20" s="2">
        <v>0</v>
      </c>
      <c r="K20" s="2">
        <v>647938</v>
      </c>
      <c r="L20" s="2">
        <v>30544</v>
      </c>
      <c r="M20" s="2">
        <v>2154677</v>
      </c>
    </row>
    <row r="21" spans="1:13" ht="30" customHeight="1">
      <c r="A21" s="29"/>
      <c r="B21" s="5" t="s">
        <v>14</v>
      </c>
      <c r="C21" s="6" t="s">
        <v>20</v>
      </c>
      <c r="D21" s="11">
        <f t="shared" ref="D21:M21" si="5">D20/101254*1000</f>
        <v>113559.82973512159</v>
      </c>
      <c r="E21" s="2">
        <f t="shared" si="5"/>
        <v>31132.419459971952</v>
      </c>
      <c r="F21" s="2">
        <f t="shared" si="5"/>
        <v>11235.398107729077</v>
      </c>
      <c r="G21" s="2">
        <f t="shared" si="5"/>
        <v>56252.414719418492</v>
      </c>
      <c r="H21" s="2">
        <f t="shared" si="5"/>
        <v>2030.7543405692616</v>
      </c>
      <c r="I21" s="2">
        <f t="shared" si="5"/>
        <v>6208.0510399589157</v>
      </c>
      <c r="J21" s="2">
        <f t="shared" si="5"/>
        <v>0</v>
      </c>
      <c r="K21" s="2">
        <f t="shared" si="5"/>
        <v>6399.1348489936208</v>
      </c>
      <c r="L21" s="2">
        <f t="shared" si="5"/>
        <v>301.65721848025754</v>
      </c>
      <c r="M21" s="2">
        <f t="shared" si="5"/>
        <v>21279.91980563731</v>
      </c>
    </row>
    <row r="22" spans="1:13" ht="30" customHeight="1">
      <c r="A22" s="28">
        <v>19</v>
      </c>
      <c r="B22" s="3" t="s">
        <v>12</v>
      </c>
      <c r="C22" s="4" t="s">
        <v>11</v>
      </c>
      <c r="D22" s="10">
        <f>SUM(E22:L22)</f>
        <v>14459614</v>
      </c>
      <c r="E22" s="1">
        <v>4407002</v>
      </c>
      <c r="F22" s="1">
        <v>1330256</v>
      </c>
      <c r="G22" s="1">
        <v>7085368</v>
      </c>
      <c r="H22" s="1">
        <v>236637</v>
      </c>
      <c r="I22" s="1">
        <v>622830</v>
      </c>
      <c r="J22" s="1">
        <v>2107</v>
      </c>
      <c r="K22" s="1">
        <v>739528</v>
      </c>
      <c r="L22" s="1">
        <v>35886</v>
      </c>
      <c r="M22" s="1">
        <v>2848794</v>
      </c>
    </row>
    <row r="23" spans="1:13" ht="30" customHeight="1">
      <c r="A23" s="29"/>
      <c r="B23" s="5" t="s">
        <v>13</v>
      </c>
      <c r="C23" s="6" t="s">
        <v>11</v>
      </c>
      <c r="D23" s="11">
        <f>SUM(E23:L23)</f>
        <v>12892029</v>
      </c>
      <c r="E23" s="2">
        <v>4126111</v>
      </c>
      <c r="F23" s="2">
        <v>1304497</v>
      </c>
      <c r="G23" s="2">
        <v>5933647</v>
      </c>
      <c r="H23" s="2">
        <v>212235</v>
      </c>
      <c r="I23" s="2">
        <v>622830</v>
      </c>
      <c r="J23" s="2">
        <v>0</v>
      </c>
      <c r="K23" s="2">
        <v>662700</v>
      </c>
      <c r="L23" s="2">
        <v>30009</v>
      </c>
      <c r="M23" s="2">
        <v>2222255</v>
      </c>
    </row>
    <row r="24" spans="1:13" ht="30" customHeight="1">
      <c r="A24" s="30"/>
      <c r="B24" s="7" t="s">
        <v>14</v>
      </c>
      <c r="C24" s="8" t="s">
        <v>20</v>
      </c>
      <c r="D24" s="12">
        <f>D23/101138*1000</f>
        <v>127469.68498487216</v>
      </c>
      <c r="E24" s="9">
        <f t="shared" ref="E24:M24" si="6">E23/101138*1000</f>
        <v>40796.841938737176</v>
      </c>
      <c r="F24" s="9">
        <f t="shared" si="6"/>
        <v>12898.188613577489</v>
      </c>
      <c r="G24" s="9">
        <f t="shared" si="6"/>
        <v>58668.81884158279</v>
      </c>
      <c r="H24" s="9">
        <f t="shared" si="6"/>
        <v>2098.4694180228994</v>
      </c>
      <c r="I24" s="9">
        <f t="shared" si="6"/>
        <v>6158.2194625165621</v>
      </c>
      <c r="J24" s="9">
        <f t="shared" si="6"/>
        <v>0</v>
      </c>
      <c r="K24" s="9">
        <f t="shared" si="6"/>
        <v>6552.4333089442152</v>
      </c>
      <c r="L24" s="9">
        <f t="shared" si="6"/>
        <v>296.71340149103202</v>
      </c>
      <c r="M24" s="9">
        <f t="shared" si="6"/>
        <v>21972.502916806738</v>
      </c>
    </row>
    <row r="25" spans="1:13" ht="30" customHeight="1">
      <c r="A25" s="29">
        <v>20</v>
      </c>
      <c r="B25" s="5" t="s">
        <v>12</v>
      </c>
      <c r="C25" s="6" t="s">
        <v>11</v>
      </c>
      <c r="D25" s="10">
        <f>SUM(E25:L25)</f>
        <v>14640072</v>
      </c>
      <c r="E25" s="2">
        <v>4596802</v>
      </c>
      <c r="F25" s="2">
        <v>1019415</v>
      </c>
      <c r="G25" s="2">
        <v>7384505</v>
      </c>
      <c r="H25" s="2">
        <v>244323</v>
      </c>
      <c r="I25" s="2">
        <v>595036</v>
      </c>
      <c r="J25" s="2">
        <v>2087</v>
      </c>
      <c r="K25" s="2">
        <v>764092</v>
      </c>
      <c r="L25" s="2">
        <v>33812</v>
      </c>
      <c r="M25" s="2">
        <v>2771985</v>
      </c>
    </row>
    <row r="26" spans="1:13" ht="30" customHeight="1">
      <c r="A26" s="29"/>
      <c r="B26" s="5" t="s">
        <v>13</v>
      </c>
      <c r="C26" s="6" t="s">
        <v>11</v>
      </c>
      <c r="D26" s="11">
        <f>SUM(E26:L26)</f>
        <v>13050100</v>
      </c>
      <c r="E26" s="2">
        <v>4278261</v>
      </c>
      <c r="F26" s="2">
        <v>994240</v>
      </c>
      <c r="G26" s="2">
        <v>6257711</v>
      </c>
      <c r="H26" s="2">
        <v>218628</v>
      </c>
      <c r="I26" s="2">
        <v>595036</v>
      </c>
      <c r="J26" s="2">
        <v>0</v>
      </c>
      <c r="K26" s="2">
        <v>678288</v>
      </c>
      <c r="L26" s="2">
        <v>27936</v>
      </c>
      <c r="M26" s="2">
        <v>2115874</v>
      </c>
    </row>
    <row r="27" spans="1:13" ht="30" customHeight="1">
      <c r="A27" s="30"/>
      <c r="B27" s="7" t="s">
        <v>14</v>
      </c>
      <c r="C27" s="8" t="s">
        <v>20</v>
      </c>
      <c r="D27" s="12">
        <f>D26/100981*1000</f>
        <v>129233.22209128449</v>
      </c>
      <c r="E27" s="9">
        <f t="shared" ref="E27:M27" si="7">E26/100981*1000</f>
        <v>42366.989829769955</v>
      </c>
      <c r="F27" s="9">
        <f t="shared" si="7"/>
        <v>9845.8125786038963</v>
      </c>
      <c r="G27" s="9">
        <f t="shared" si="7"/>
        <v>61969.192224279817</v>
      </c>
      <c r="H27" s="9">
        <f t="shared" si="7"/>
        <v>2165.0409482972045</v>
      </c>
      <c r="I27" s="9">
        <f t="shared" si="7"/>
        <v>5892.5540448203128</v>
      </c>
      <c r="J27" s="9">
        <f t="shared" si="7"/>
        <v>0</v>
      </c>
      <c r="K27" s="9">
        <f t="shared" si="7"/>
        <v>6716.9863637714025</v>
      </c>
      <c r="L27" s="9">
        <f t="shared" si="7"/>
        <v>276.64610174191182</v>
      </c>
      <c r="M27" s="9">
        <f t="shared" si="7"/>
        <v>20953.1892138125</v>
      </c>
    </row>
    <row r="28" spans="1:13" ht="30" customHeight="1">
      <c r="A28" s="29">
        <v>21</v>
      </c>
      <c r="B28" s="5" t="s">
        <v>12</v>
      </c>
      <c r="C28" s="6" t="s">
        <v>11</v>
      </c>
      <c r="D28" s="10">
        <f>SUM(E28:L28)</f>
        <v>14200782</v>
      </c>
      <c r="E28" s="2">
        <v>4627315</v>
      </c>
      <c r="F28" s="2">
        <v>704929</v>
      </c>
      <c r="G28" s="2">
        <v>7261459</v>
      </c>
      <c r="H28" s="2">
        <v>251087</v>
      </c>
      <c r="I28" s="2">
        <v>570177</v>
      </c>
      <c r="J28" s="2">
        <v>2087</v>
      </c>
      <c r="K28" s="2">
        <v>752360</v>
      </c>
      <c r="L28" s="2">
        <v>31368</v>
      </c>
      <c r="M28" s="2">
        <v>2824184</v>
      </c>
    </row>
    <row r="29" spans="1:13" ht="30" customHeight="1">
      <c r="A29" s="29"/>
      <c r="B29" s="5" t="s">
        <v>13</v>
      </c>
      <c r="C29" s="6" t="s">
        <v>11</v>
      </c>
      <c r="D29" s="11">
        <f>SUM(E29:L29)</f>
        <v>12554408</v>
      </c>
      <c r="E29" s="2">
        <v>4264620</v>
      </c>
      <c r="F29" s="2">
        <v>677573</v>
      </c>
      <c r="G29" s="2">
        <v>6132958</v>
      </c>
      <c r="H29" s="2">
        <v>223167</v>
      </c>
      <c r="I29" s="2">
        <v>570177</v>
      </c>
      <c r="J29" s="2">
        <v>0</v>
      </c>
      <c r="K29" s="2">
        <v>660422</v>
      </c>
      <c r="L29" s="2">
        <v>25491</v>
      </c>
      <c r="M29" s="2">
        <v>2093586</v>
      </c>
    </row>
    <row r="30" spans="1:13" ht="30" customHeight="1">
      <c r="A30" s="30"/>
      <c r="B30" s="7" t="s">
        <v>14</v>
      </c>
      <c r="C30" s="8" t="s">
        <v>20</v>
      </c>
      <c r="D30" s="12">
        <f>D29/100944*1000</f>
        <v>124370.02694563323</v>
      </c>
      <c r="E30" s="9">
        <f t="shared" ref="E30:M30" si="8">E29/100944*1000</f>
        <v>42247.38468854018</v>
      </c>
      <c r="F30" s="9">
        <f t="shared" si="8"/>
        <v>6712.3652718338881</v>
      </c>
      <c r="G30" s="9">
        <f t="shared" si="8"/>
        <v>60756.04295450943</v>
      </c>
      <c r="H30" s="9">
        <f t="shared" si="8"/>
        <v>2210.8000475511176</v>
      </c>
      <c r="I30" s="9">
        <f t="shared" si="8"/>
        <v>5648.4486447931522</v>
      </c>
      <c r="J30" s="9">
        <f t="shared" si="8"/>
        <v>0</v>
      </c>
      <c r="K30" s="9">
        <f t="shared" si="8"/>
        <v>6542.4591852908543</v>
      </c>
      <c r="L30" s="9">
        <f t="shared" si="8"/>
        <v>252.5261531145982</v>
      </c>
      <c r="M30" s="9">
        <f t="shared" si="8"/>
        <v>20740.073704232051</v>
      </c>
    </row>
    <row r="31" spans="1:13" ht="30" customHeight="1">
      <c r="A31" s="29">
        <v>22</v>
      </c>
      <c r="B31" s="5" t="s">
        <v>12</v>
      </c>
      <c r="C31" s="6" t="s">
        <v>11</v>
      </c>
      <c r="D31" s="10">
        <f>SUM(E31:L31)</f>
        <v>13937441</v>
      </c>
      <c r="E31" s="2">
        <v>4226666</v>
      </c>
      <c r="F31" s="2">
        <v>804696</v>
      </c>
      <c r="G31" s="2">
        <v>7266631</v>
      </c>
      <c r="H31" s="2">
        <v>256296</v>
      </c>
      <c r="I31" s="2">
        <v>588431</v>
      </c>
      <c r="J31" s="2">
        <v>2087</v>
      </c>
      <c r="K31" s="2">
        <v>768555</v>
      </c>
      <c r="L31" s="2">
        <v>24079</v>
      </c>
      <c r="M31" s="2">
        <v>2669945</v>
      </c>
    </row>
    <row r="32" spans="1:13" ht="30" customHeight="1">
      <c r="A32" s="29"/>
      <c r="B32" s="5" t="s">
        <v>13</v>
      </c>
      <c r="C32" s="6" t="s">
        <v>11</v>
      </c>
      <c r="D32" s="11">
        <f>SUM(E32:L32)</f>
        <v>12251728</v>
      </c>
      <c r="E32" s="2">
        <v>3839099</v>
      </c>
      <c r="F32" s="2">
        <v>779409</v>
      </c>
      <c r="G32" s="2">
        <v>6127232</v>
      </c>
      <c r="H32" s="2">
        <v>226610</v>
      </c>
      <c r="I32" s="2">
        <v>588431</v>
      </c>
      <c r="J32" s="2">
        <v>0</v>
      </c>
      <c r="K32" s="2">
        <v>666868</v>
      </c>
      <c r="L32" s="2">
        <v>24079</v>
      </c>
      <c r="M32" s="2">
        <v>1925963</v>
      </c>
    </row>
    <row r="33" spans="1:13" ht="30" customHeight="1">
      <c r="A33" s="30"/>
      <c r="B33" s="7" t="s">
        <v>14</v>
      </c>
      <c r="C33" s="8" t="s">
        <v>20</v>
      </c>
      <c r="D33" s="12">
        <f>D32/100951*1000</f>
        <v>121363.11675961605</v>
      </c>
      <c r="E33" s="9">
        <f t="shared" ref="E33:M33" si="9">E32/100951*1000</f>
        <v>38029.331061604149</v>
      </c>
      <c r="F33" s="9">
        <f t="shared" si="9"/>
        <v>7720.6664619468847</v>
      </c>
      <c r="G33" s="9">
        <f t="shared" si="9"/>
        <v>60695.109508573463</v>
      </c>
      <c r="H33" s="9">
        <f t="shared" si="9"/>
        <v>2244.7524046319504</v>
      </c>
      <c r="I33" s="9">
        <f t="shared" si="9"/>
        <v>5828.8773761527864</v>
      </c>
      <c r="J33" s="9">
        <f t="shared" si="9"/>
        <v>0</v>
      </c>
      <c r="K33" s="9">
        <f t="shared" si="9"/>
        <v>6605.8582876841238</v>
      </c>
      <c r="L33" s="9">
        <f t="shared" si="9"/>
        <v>238.52165902269417</v>
      </c>
      <c r="M33" s="9">
        <f t="shared" si="9"/>
        <v>19078.196352685958</v>
      </c>
    </row>
    <row r="34" spans="1:13" ht="30" customHeight="1">
      <c r="A34" s="29">
        <v>23</v>
      </c>
      <c r="B34" s="5" t="s">
        <v>12</v>
      </c>
      <c r="C34" s="6" t="s">
        <v>11</v>
      </c>
      <c r="D34" s="10">
        <f>SUM(E34:L34)</f>
        <v>14079590</v>
      </c>
      <c r="E34" s="2">
        <v>4320945</v>
      </c>
      <c r="F34" s="2">
        <v>802063</v>
      </c>
      <c r="G34" s="2">
        <v>7148565</v>
      </c>
      <c r="H34" s="2">
        <v>260811</v>
      </c>
      <c r="I34" s="2">
        <v>673740</v>
      </c>
      <c r="J34" s="2">
        <v>2087</v>
      </c>
      <c r="K34" s="2">
        <v>847414</v>
      </c>
      <c r="L34" s="2">
        <v>23965</v>
      </c>
      <c r="M34" s="2">
        <v>2691644</v>
      </c>
    </row>
    <row r="35" spans="1:13" ht="30" customHeight="1">
      <c r="A35" s="29"/>
      <c r="B35" s="5" t="s">
        <v>13</v>
      </c>
      <c r="C35" s="6" t="s">
        <v>11</v>
      </c>
      <c r="D35" s="11">
        <f>SUM(E35:L35)</f>
        <v>12371280</v>
      </c>
      <c r="E35" s="2">
        <v>3918987</v>
      </c>
      <c r="F35" s="2">
        <v>773490</v>
      </c>
      <c r="G35" s="2">
        <v>6010019</v>
      </c>
      <c r="H35" s="2">
        <v>231246</v>
      </c>
      <c r="I35" s="2">
        <v>673740</v>
      </c>
      <c r="J35" s="2">
        <v>0</v>
      </c>
      <c r="K35" s="2">
        <v>739833</v>
      </c>
      <c r="L35" s="2">
        <v>23965</v>
      </c>
      <c r="M35" s="2">
        <v>1934263</v>
      </c>
    </row>
    <row r="36" spans="1:13" ht="30" customHeight="1">
      <c r="A36" s="30"/>
      <c r="B36" s="7" t="s">
        <v>14</v>
      </c>
      <c r="C36" s="8" t="s">
        <v>20</v>
      </c>
      <c r="D36" s="12">
        <f t="shared" ref="D36:M36" si="10">D35/100765*1000</f>
        <v>122773.58209695827</v>
      </c>
      <c r="E36" s="9">
        <f t="shared" si="10"/>
        <v>38892.343571676676</v>
      </c>
      <c r="F36" s="9">
        <f t="shared" si="10"/>
        <v>7676.1772440827663</v>
      </c>
      <c r="G36" s="9">
        <f t="shared" si="10"/>
        <v>59643.914057460432</v>
      </c>
      <c r="H36" s="9">
        <f t="shared" si="10"/>
        <v>2294.9039845184338</v>
      </c>
      <c r="I36" s="9">
        <f t="shared" si="10"/>
        <v>6686.2501860765142</v>
      </c>
      <c r="J36" s="9">
        <f t="shared" si="10"/>
        <v>0</v>
      </c>
      <c r="K36" s="9">
        <f t="shared" si="10"/>
        <v>7342.1624572024011</v>
      </c>
      <c r="L36" s="9">
        <f t="shared" si="10"/>
        <v>237.83059594105097</v>
      </c>
      <c r="M36" s="9">
        <f t="shared" si="10"/>
        <v>19195.782265667644</v>
      </c>
    </row>
    <row r="37" spans="1:13" ht="30" customHeight="1">
      <c r="A37" s="29">
        <v>24</v>
      </c>
      <c r="B37" s="5" t="s">
        <v>12</v>
      </c>
      <c r="C37" s="6" t="s">
        <v>11</v>
      </c>
      <c r="D37" s="10">
        <f>SUM(E37:L37)</f>
        <v>13759532</v>
      </c>
      <c r="E37" s="2">
        <v>4554220</v>
      </c>
      <c r="F37" s="2">
        <v>772925</v>
      </c>
      <c r="G37" s="2">
        <v>6682442</v>
      </c>
      <c r="H37" s="2">
        <v>260411</v>
      </c>
      <c r="I37" s="2">
        <v>673103</v>
      </c>
      <c r="J37" s="2">
        <v>742</v>
      </c>
      <c r="K37" s="2">
        <v>791333</v>
      </c>
      <c r="L37" s="2">
        <v>24356</v>
      </c>
      <c r="M37" s="2">
        <v>2671041</v>
      </c>
    </row>
    <row r="38" spans="1:13" ht="30" customHeight="1">
      <c r="A38" s="29"/>
      <c r="B38" s="5" t="s">
        <v>13</v>
      </c>
      <c r="C38" s="6" t="s">
        <v>11</v>
      </c>
      <c r="D38" s="11">
        <f>SUM(E38:L38)</f>
        <v>12230343</v>
      </c>
      <c r="E38" s="2">
        <v>4161210</v>
      </c>
      <c r="F38" s="2">
        <v>745030</v>
      </c>
      <c r="G38" s="2">
        <v>5699263</v>
      </c>
      <c r="H38" s="2">
        <v>234943</v>
      </c>
      <c r="I38" s="2">
        <v>673103</v>
      </c>
      <c r="J38" s="2">
        <v>0</v>
      </c>
      <c r="K38" s="2">
        <v>692555</v>
      </c>
      <c r="L38" s="2">
        <v>24239</v>
      </c>
      <c r="M38" s="2">
        <v>1934888</v>
      </c>
    </row>
    <row r="39" spans="1:13" ht="30" customHeight="1">
      <c r="A39" s="30"/>
      <c r="B39" s="7" t="s">
        <v>14</v>
      </c>
      <c r="C39" s="8" t="s">
        <v>20</v>
      </c>
      <c r="D39" s="12">
        <f>D38/100496*1000</f>
        <v>121699.79899697501</v>
      </c>
      <c r="E39" s="9">
        <f t="shared" ref="E39:M39" si="11">E38/100496*1000</f>
        <v>41406.722655628088</v>
      </c>
      <c r="F39" s="9">
        <f t="shared" si="11"/>
        <v>7413.5288966725047</v>
      </c>
      <c r="G39" s="9">
        <f t="shared" si="11"/>
        <v>56711.341744945072</v>
      </c>
      <c r="H39" s="9">
        <f t="shared" si="11"/>
        <v>2337.8343416653402</v>
      </c>
      <c r="I39" s="9">
        <f t="shared" si="11"/>
        <v>6697.8088680146466</v>
      </c>
      <c r="J39" s="9">
        <f t="shared" si="11"/>
        <v>0</v>
      </c>
      <c r="K39" s="9">
        <f t="shared" si="11"/>
        <v>6891.3688106989339</v>
      </c>
      <c r="L39" s="9">
        <f t="shared" si="11"/>
        <v>241.19367935042192</v>
      </c>
      <c r="M39" s="9">
        <f t="shared" si="11"/>
        <v>19253.383219232608</v>
      </c>
    </row>
    <row r="40" spans="1:13" ht="30" customHeight="1">
      <c r="A40" s="29">
        <v>25</v>
      </c>
      <c r="B40" s="5" t="s">
        <v>12</v>
      </c>
      <c r="C40" s="6" t="s">
        <v>11</v>
      </c>
      <c r="D40" s="10">
        <f>SUM(E40:L40)</f>
        <v>13567329</v>
      </c>
      <c r="E40" s="2">
        <v>4538126</v>
      </c>
      <c r="F40" s="2">
        <v>745925</v>
      </c>
      <c r="G40" s="2">
        <v>6455791</v>
      </c>
      <c r="H40" s="2">
        <v>264937</v>
      </c>
      <c r="I40" s="2">
        <v>758800</v>
      </c>
      <c r="J40" s="2">
        <v>0</v>
      </c>
      <c r="K40" s="2">
        <v>780009</v>
      </c>
      <c r="L40" s="2">
        <v>23741</v>
      </c>
      <c r="M40" s="13">
        <v>2640816</v>
      </c>
    </row>
    <row r="41" spans="1:13" ht="30" customHeight="1">
      <c r="A41" s="29"/>
      <c r="B41" s="5" t="s">
        <v>13</v>
      </c>
      <c r="C41" s="6" t="s">
        <v>11</v>
      </c>
      <c r="D41" s="11">
        <f>SUM(E41:L41)</f>
        <v>12300615</v>
      </c>
      <c r="E41" s="2">
        <v>4197006</v>
      </c>
      <c r="F41" s="2">
        <v>723008</v>
      </c>
      <c r="G41" s="2">
        <v>5655559</v>
      </c>
      <c r="H41" s="2">
        <v>242609</v>
      </c>
      <c r="I41" s="2">
        <v>758800</v>
      </c>
      <c r="J41" s="2">
        <v>0</v>
      </c>
      <c r="K41" s="2">
        <v>699967</v>
      </c>
      <c r="L41" s="2">
        <v>23666</v>
      </c>
      <c r="M41" s="13">
        <v>1987168</v>
      </c>
    </row>
    <row r="42" spans="1:13" ht="30" customHeight="1">
      <c r="A42" s="30"/>
      <c r="B42" s="7" t="s">
        <v>14</v>
      </c>
      <c r="C42" s="8" t="s">
        <v>20</v>
      </c>
      <c r="D42" s="12">
        <f>D41/100200*1000</f>
        <v>122760.62874251496</v>
      </c>
      <c r="E42" s="9">
        <f t="shared" ref="E42:M42" si="12">E41/100200*1000</f>
        <v>41886.287425149705</v>
      </c>
      <c r="F42" s="9">
        <f t="shared" si="12"/>
        <v>7215.6487025948109</v>
      </c>
      <c r="G42" s="9">
        <f t="shared" si="12"/>
        <v>56442.704590818365</v>
      </c>
      <c r="H42" s="9">
        <f t="shared" si="12"/>
        <v>2421.2475049900204</v>
      </c>
      <c r="I42" s="9">
        <f t="shared" si="12"/>
        <v>7572.8542914171658</v>
      </c>
      <c r="J42" s="9">
        <f t="shared" si="12"/>
        <v>0</v>
      </c>
      <c r="K42" s="9">
        <f t="shared" si="12"/>
        <v>6985.6986027944113</v>
      </c>
      <c r="L42" s="9">
        <f t="shared" si="12"/>
        <v>236.187624750499</v>
      </c>
      <c r="M42" s="9">
        <f t="shared" si="12"/>
        <v>19832.015968063872</v>
      </c>
    </row>
    <row r="43" spans="1:13" ht="30" customHeight="1">
      <c r="A43" s="29">
        <v>26</v>
      </c>
      <c r="B43" s="5" t="s">
        <v>12</v>
      </c>
      <c r="C43" s="6" t="s">
        <v>11</v>
      </c>
      <c r="D43" s="10">
        <v>13551457</v>
      </c>
      <c r="E43" s="2">
        <v>4541410</v>
      </c>
      <c r="F43" s="2">
        <v>875531</v>
      </c>
      <c r="G43" s="2">
        <v>6347037</v>
      </c>
      <c r="H43" s="2">
        <v>269708</v>
      </c>
      <c r="I43" s="2">
        <v>723339</v>
      </c>
      <c r="J43" s="2" t="s">
        <v>28</v>
      </c>
      <c r="K43" s="2">
        <v>770829</v>
      </c>
      <c r="L43" s="2">
        <v>23603</v>
      </c>
      <c r="M43" s="13">
        <v>2459665</v>
      </c>
    </row>
    <row r="44" spans="1:13" ht="30" customHeight="1">
      <c r="A44" s="29"/>
      <c r="B44" s="5" t="s">
        <v>13</v>
      </c>
      <c r="C44" s="6" t="s">
        <v>11</v>
      </c>
      <c r="D44" s="11">
        <v>12508568</v>
      </c>
      <c r="E44" s="2">
        <v>4282194</v>
      </c>
      <c r="F44" s="2">
        <v>854704</v>
      </c>
      <c r="G44" s="2">
        <v>5668915</v>
      </c>
      <c r="H44" s="2">
        <v>251556</v>
      </c>
      <c r="I44" s="2">
        <v>723339</v>
      </c>
      <c r="J44" s="2" t="s">
        <v>28</v>
      </c>
      <c r="K44" s="2">
        <v>704287</v>
      </c>
      <c r="L44" s="2">
        <v>23574</v>
      </c>
      <c r="M44" s="13">
        <v>1931293</v>
      </c>
    </row>
    <row r="45" spans="1:13" ht="30" customHeight="1">
      <c r="A45" s="30"/>
      <c r="B45" s="7" t="s">
        <v>14</v>
      </c>
      <c r="C45" s="8" t="s">
        <v>20</v>
      </c>
      <c r="D45" s="12">
        <f t="shared" ref="D45:I45" si="13">D44/100085*1000</f>
        <v>124979.4474696508</v>
      </c>
      <c r="E45" s="9">
        <f t="shared" si="13"/>
        <v>42785.572263575959</v>
      </c>
      <c r="F45" s="9">
        <f t="shared" si="13"/>
        <v>8539.7811859919075</v>
      </c>
      <c r="G45" s="9">
        <f t="shared" si="13"/>
        <v>56641.005145626215</v>
      </c>
      <c r="H45" s="9">
        <f t="shared" si="13"/>
        <v>2513.4235899485438</v>
      </c>
      <c r="I45" s="9">
        <f t="shared" si="13"/>
        <v>7227.2468401858423</v>
      </c>
      <c r="J45" s="9" t="s">
        <v>29</v>
      </c>
      <c r="K45" s="9">
        <f>K44/100085*1000</f>
        <v>7036.8886446520455</v>
      </c>
      <c r="L45" s="9">
        <f>L44/100085*1000</f>
        <v>235.53979117749913</v>
      </c>
      <c r="M45" s="9">
        <f>M44/100085*1000</f>
        <v>19296.527951241445</v>
      </c>
    </row>
    <row r="46" spans="1:13" ht="30" customHeight="1">
      <c r="A46" s="29">
        <v>27</v>
      </c>
      <c r="B46" s="5" t="s">
        <v>12</v>
      </c>
      <c r="C46" s="6" t="s">
        <v>11</v>
      </c>
      <c r="D46" s="10">
        <v>13304556</v>
      </c>
      <c r="E46" s="2">
        <v>4617944</v>
      </c>
      <c r="F46" s="2">
        <v>882962</v>
      </c>
      <c r="G46" s="2">
        <v>6049853</v>
      </c>
      <c r="H46" s="2">
        <v>275970</v>
      </c>
      <c r="I46" s="2">
        <v>718007</v>
      </c>
      <c r="J46" s="2" t="s">
        <v>28</v>
      </c>
      <c r="K46" s="2">
        <v>734681</v>
      </c>
      <c r="L46" s="2">
        <v>25139</v>
      </c>
      <c r="M46" s="13">
        <v>2587156</v>
      </c>
    </row>
    <row r="47" spans="1:13" ht="30" customHeight="1">
      <c r="A47" s="29"/>
      <c r="B47" s="5" t="s">
        <v>13</v>
      </c>
      <c r="C47" s="6" t="s">
        <v>11</v>
      </c>
      <c r="D47" s="11">
        <v>12448975</v>
      </c>
      <c r="E47" s="2">
        <v>4391881</v>
      </c>
      <c r="F47" s="2">
        <v>864243</v>
      </c>
      <c r="G47" s="2">
        <v>5510105</v>
      </c>
      <c r="H47" s="2">
        <v>261616</v>
      </c>
      <c r="I47" s="2">
        <v>718007</v>
      </c>
      <c r="J47" s="2" t="s">
        <v>28</v>
      </c>
      <c r="K47" s="2">
        <v>678023</v>
      </c>
      <c r="L47" s="2">
        <v>25102</v>
      </c>
      <c r="M47" s="13">
        <v>2112906</v>
      </c>
    </row>
    <row r="48" spans="1:13" ht="30" customHeight="1">
      <c r="A48" s="30"/>
      <c r="B48" s="7" t="s">
        <v>14</v>
      </c>
      <c r="C48" s="8" t="s">
        <v>20</v>
      </c>
      <c r="D48" s="12">
        <f>D47/99703*1000</f>
        <v>124860.58594024251</v>
      </c>
      <c r="E48" s="22">
        <f t="shared" ref="E48:M48" si="14">E47/99703*1000</f>
        <v>44049.637423146749</v>
      </c>
      <c r="F48" s="9">
        <f t="shared" si="14"/>
        <v>8668.1744782002552</v>
      </c>
      <c r="G48" s="9">
        <f t="shared" si="14"/>
        <v>55265.187607193358</v>
      </c>
      <c r="H48" s="9">
        <f t="shared" si="14"/>
        <v>2623.9531408282601</v>
      </c>
      <c r="I48" s="9">
        <f t="shared" si="14"/>
        <v>7201.4583312437935</v>
      </c>
      <c r="J48" s="9" t="s">
        <v>28</v>
      </c>
      <c r="K48" s="9">
        <f t="shared" si="14"/>
        <v>6800.4272689888967</v>
      </c>
      <c r="L48" s="9">
        <f t="shared" si="14"/>
        <v>251.76775021814791</v>
      </c>
      <c r="M48" s="9">
        <f t="shared" si="14"/>
        <v>21192.000240714922</v>
      </c>
    </row>
    <row r="49" spans="1:12">
      <c r="A49" s="18" t="s">
        <v>24</v>
      </c>
      <c r="D49" s="21"/>
      <c r="E49" s="21"/>
      <c r="F49" s="21"/>
      <c r="G49" s="21"/>
      <c r="H49" s="21"/>
      <c r="I49" s="21"/>
      <c r="J49" s="21"/>
      <c r="K49" s="21"/>
      <c r="L49" s="21"/>
    </row>
    <row r="50" spans="1:12">
      <c r="A50" s="18" t="s">
        <v>19</v>
      </c>
    </row>
  </sheetData>
  <mergeCells count="26">
    <mergeCell ref="A46:A48"/>
    <mergeCell ref="E2:F2"/>
    <mergeCell ref="A4:A15"/>
    <mergeCell ref="G2:G3"/>
    <mergeCell ref="A43:A45"/>
    <mergeCell ref="A40:A42"/>
    <mergeCell ref="A37:A39"/>
    <mergeCell ref="A28:A30"/>
    <mergeCell ref="A19:A21"/>
    <mergeCell ref="B4:B7"/>
    <mergeCell ref="A2:A3"/>
    <mergeCell ref="A34:A36"/>
    <mergeCell ref="A31:A33"/>
    <mergeCell ref="A25:A27"/>
    <mergeCell ref="A22:A24"/>
    <mergeCell ref="D2:D3"/>
    <mergeCell ref="H2:H3"/>
    <mergeCell ref="M2:M3"/>
    <mergeCell ref="I2:I3"/>
    <mergeCell ref="J2:J3"/>
    <mergeCell ref="A16:A18"/>
    <mergeCell ref="B12:B15"/>
    <mergeCell ref="K2:K3"/>
    <mergeCell ref="B2:C3"/>
    <mergeCell ref="B8:B11"/>
    <mergeCell ref="L2:L3"/>
  </mergeCells>
  <phoneticPr fontId="2"/>
  <pageMargins left="0.78740157480314965" right="0.78740157480314965" top="0.59055118110236227" bottom="0.39370078740157483" header="0.51181102362204722" footer="0.51181102362204722"/>
  <pageSetup paperSize="8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2016-10-11T02:33:31Z</cp:lastPrinted>
  <dcterms:created xsi:type="dcterms:W3CDTF">1997-01-08T22:48:59Z</dcterms:created>
  <dcterms:modified xsi:type="dcterms:W3CDTF">2023-03-14T08:52:12Z</dcterms:modified>
</cp:coreProperties>
</file>