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i2364\Desktop\R2完了データ（庁内）\"/>
    </mc:Choice>
  </mc:AlternateContent>
  <bookViews>
    <workbookView xWindow="0" yWindow="0" windowWidth="28800" windowHeight="11490" tabRatio="856"/>
  </bookViews>
  <sheets>
    <sheet name="18-18" sheetId="35" r:id="rId1"/>
  </sheets>
  <definedNames>
    <definedName name="_xlnm.Print_Area" localSheetId="0">'18-18'!$A$1:$L$122</definedName>
    <definedName name="_xlnm.Print_Titles" localSheetId="0">'18-18'!$1:$7</definedName>
  </definedNames>
  <calcPr calcId="152511"/>
</workbook>
</file>

<file path=xl/calcChain.xml><?xml version="1.0" encoding="utf-8"?>
<calcChain xmlns="http://schemas.openxmlformats.org/spreadsheetml/2006/main">
  <c r="I94" i="35" l="1"/>
  <c r="H94" i="35"/>
  <c r="F94" i="35"/>
  <c r="D51" i="35" l="1"/>
  <c r="H36" i="35"/>
  <c r="I97" i="35"/>
  <c r="D98" i="35"/>
  <c r="F95" i="35"/>
  <c r="H89" i="35"/>
  <c r="H98" i="35" s="1"/>
  <c r="H96" i="35"/>
  <c r="H95" i="35"/>
  <c r="F10" i="35"/>
  <c r="I117" i="35"/>
  <c r="D117" i="35"/>
  <c r="H116" i="35"/>
  <c r="H115" i="35"/>
  <c r="H114" i="35"/>
  <c r="H113" i="35"/>
  <c r="H112" i="35"/>
  <c r="H111" i="35"/>
  <c r="H110" i="35"/>
  <c r="H109" i="35"/>
  <c r="H108" i="35"/>
  <c r="H107" i="35"/>
  <c r="H106" i="35"/>
  <c r="H105" i="35"/>
  <c r="H104" i="35"/>
  <c r="H117" i="35" s="1"/>
  <c r="I102" i="35"/>
  <c r="H102" i="35"/>
  <c r="F102" i="35"/>
  <c r="D102" i="35"/>
  <c r="I100" i="35"/>
  <c r="H100" i="35"/>
  <c r="F100" i="35"/>
  <c r="D100" i="35"/>
  <c r="E98" i="35"/>
  <c r="F89" i="35"/>
  <c r="E88" i="35"/>
  <c r="D88" i="35"/>
  <c r="I85" i="35"/>
  <c r="I88" i="35"/>
  <c r="H85" i="35"/>
  <c r="H88" i="35" s="1"/>
  <c r="F85" i="35"/>
  <c r="F88" i="35" s="1"/>
  <c r="E81" i="35"/>
  <c r="D81" i="35"/>
  <c r="I79" i="35"/>
  <c r="H78" i="35"/>
  <c r="H77" i="35"/>
  <c r="H76" i="35"/>
  <c r="H79" i="35"/>
  <c r="H75" i="35"/>
  <c r="H74" i="35"/>
  <c r="F74" i="35"/>
  <c r="F79" i="35"/>
  <c r="H73" i="35"/>
  <c r="F73" i="35"/>
  <c r="I72" i="35"/>
  <c r="F72" i="35"/>
  <c r="H71" i="35"/>
  <c r="H72" i="35"/>
  <c r="E64" i="35"/>
  <c r="D64" i="35"/>
  <c r="H63" i="35"/>
  <c r="H62" i="35"/>
  <c r="H61" i="35"/>
  <c r="H60" i="35"/>
  <c r="H59" i="35"/>
  <c r="I58" i="35"/>
  <c r="H58" i="35"/>
  <c r="F58" i="35"/>
  <c r="I55" i="35"/>
  <c r="I64" i="35"/>
  <c r="H55" i="35"/>
  <c r="H64" i="35" s="1"/>
  <c r="F55" i="35"/>
  <c r="F64" i="35"/>
  <c r="E51" i="35"/>
  <c r="H48" i="35"/>
  <c r="H47" i="35"/>
  <c r="H46" i="35"/>
  <c r="H45" i="35"/>
  <c r="H44" i="35"/>
  <c r="H43" i="35"/>
  <c r="H42" i="35"/>
  <c r="I41" i="35"/>
  <c r="H41" i="35" s="1"/>
  <c r="F41" i="35"/>
  <c r="H40" i="35"/>
  <c r="H39" i="35"/>
  <c r="H38" i="35"/>
  <c r="H37" i="35"/>
  <c r="F37" i="35"/>
  <c r="F36" i="35"/>
  <c r="H35" i="35"/>
  <c r="F35" i="35"/>
  <c r="H34" i="35"/>
  <c r="F34" i="35"/>
  <c r="H33" i="35"/>
  <c r="F33" i="35"/>
  <c r="H32" i="35"/>
  <c r="F32" i="35"/>
  <c r="H31" i="35"/>
  <c r="F31" i="35"/>
  <c r="H30" i="35"/>
  <c r="F30" i="35"/>
  <c r="H29" i="35"/>
  <c r="F29" i="35"/>
  <c r="H28" i="35"/>
  <c r="F28" i="35"/>
  <c r="H27" i="35"/>
  <c r="F27" i="35"/>
  <c r="H26" i="35"/>
  <c r="F26" i="35"/>
  <c r="H25" i="35"/>
  <c r="F25" i="35"/>
  <c r="H24" i="35"/>
  <c r="H23" i="35"/>
  <c r="F23" i="35"/>
  <c r="H22" i="35"/>
  <c r="F22" i="35"/>
  <c r="I21" i="35"/>
  <c r="H20" i="35"/>
  <c r="H21" i="35" s="1"/>
  <c r="F20" i="35"/>
  <c r="F21" i="35" s="1"/>
  <c r="H19" i="35"/>
  <c r="H18" i="35"/>
  <c r="H17" i="35"/>
  <c r="F17" i="35"/>
  <c r="H16" i="35"/>
  <c r="F16" i="35"/>
  <c r="H15" i="35"/>
  <c r="F15" i="35"/>
  <c r="H14" i="35"/>
  <c r="F14" i="35"/>
  <c r="H13" i="35"/>
  <c r="H12" i="35"/>
  <c r="H11" i="35"/>
  <c r="F11" i="35"/>
  <c r="H10" i="35"/>
  <c r="H9" i="35"/>
  <c r="H8" i="35"/>
  <c r="F8" i="35"/>
  <c r="H97" i="35"/>
  <c r="I98" i="35"/>
  <c r="E103" i="35" l="1"/>
  <c r="E118" i="35" s="1"/>
  <c r="D103" i="35"/>
  <c r="D118" i="35" s="1"/>
  <c r="I81" i="35"/>
  <c r="I51" i="35"/>
  <c r="F51" i="35"/>
  <c r="F97" i="35"/>
  <c r="H81" i="35"/>
  <c r="F81" i="35"/>
  <c r="I103" i="35"/>
  <c r="I118" i="35" s="1"/>
  <c r="H51" i="35"/>
  <c r="F98" i="35"/>
  <c r="F103" i="35" l="1"/>
  <c r="F118" i="35" s="1"/>
  <c r="H103" i="35"/>
  <c r="H118" i="35" s="1"/>
</calcChain>
</file>

<file path=xl/sharedStrings.xml><?xml version="1.0" encoding="utf-8"?>
<sst xmlns="http://schemas.openxmlformats.org/spreadsheetml/2006/main" count="389" uniqueCount="234">
  <si>
    <t>S.51.11. 1</t>
  </si>
  <si>
    <t>S.56. 3.31</t>
  </si>
  <si>
    <t>H. 1. 4. 1</t>
  </si>
  <si>
    <t>２･２･１０</t>
  </si>
  <si>
    <t>S.63.10. 1</t>
  </si>
  <si>
    <t>２･２･１１</t>
  </si>
  <si>
    <t>S.60. 3. 7</t>
  </si>
  <si>
    <t>２･２･１２</t>
  </si>
  <si>
    <t>S.62. 7. 1</t>
  </si>
  <si>
    <t>２･２･１３</t>
  </si>
  <si>
    <t>２･２･１４</t>
  </si>
  <si>
    <t>S.57. 3.31</t>
  </si>
  <si>
    <t>都市計画決定なし</t>
  </si>
  <si>
    <t>S.58. 3.16</t>
  </si>
  <si>
    <t>２･２･１６</t>
  </si>
  <si>
    <t>H. 7. 4. 1</t>
  </si>
  <si>
    <t>２･２･１７</t>
  </si>
  <si>
    <t>２･２･１８</t>
  </si>
  <si>
    <t>２･２･１９</t>
  </si>
  <si>
    <t>H.11. 4.30</t>
  </si>
  <si>
    <t>H.11. 5.26</t>
  </si>
  <si>
    <t>H.11. 8.11</t>
  </si>
  <si>
    <t>近隣</t>
  </si>
  <si>
    <t>地区</t>
  </si>
  <si>
    <t>S.53. 3.31</t>
  </si>
  <si>
    <t>S.54. 3.31</t>
  </si>
  <si>
    <t>S.55. 3.31</t>
  </si>
  <si>
    <t>さくラさく小径</t>
  </si>
  <si>
    <t>H. 9.10. 1</t>
  </si>
  <si>
    <t>総合</t>
  </si>
  <si>
    <t>H. 6.10.25</t>
  </si>
  <si>
    <t>H. 8. 4.26</t>
  </si>
  <si>
    <t>H. 9. 8. 1</t>
  </si>
  <si>
    <t>S.55.12. 1</t>
  </si>
  <si>
    <t>特殊</t>
  </si>
  <si>
    <t>植物</t>
  </si>
  <si>
    <t>ゆ  り  の  き  公  園</t>
    <rPh sb="12" eb="13">
      <t>オオヤケ</t>
    </rPh>
    <rPh sb="15" eb="16">
      <t>エン</t>
    </rPh>
    <phoneticPr fontId="2"/>
  </si>
  <si>
    <t>計画決定</t>
    <rPh sb="0" eb="2">
      <t>ケイカク</t>
    </rPh>
    <rPh sb="2" eb="4">
      <t>ケッテイ</t>
    </rPh>
    <phoneticPr fontId="2"/>
  </si>
  <si>
    <t>備　　　考</t>
    <rPh sb="0" eb="5">
      <t>ビコウ</t>
    </rPh>
    <phoneticPr fontId="2"/>
  </si>
  <si>
    <t>やまぼうし公園</t>
    <rPh sb="5" eb="7">
      <t>コウエン</t>
    </rPh>
    <phoneticPr fontId="2"/>
  </si>
  <si>
    <t>平賀新町公園</t>
    <rPh sb="0" eb="2">
      <t>ヒラカ</t>
    </rPh>
    <rPh sb="2" eb="4">
      <t>シンマチ</t>
    </rPh>
    <rPh sb="4" eb="6">
      <t>コウエン</t>
    </rPh>
    <phoneticPr fontId="2"/>
  </si>
  <si>
    <t>小計</t>
    <rPh sb="0" eb="2">
      <t>ショウケイ</t>
    </rPh>
    <phoneticPr fontId="2"/>
  </si>
  <si>
    <t>都市基幹</t>
    <rPh sb="0" eb="2">
      <t>トシ</t>
    </rPh>
    <rPh sb="2" eb="4">
      <t>キカン</t>
    </rPh>
    <phoneticPr fontId="3"/>
  </si>
  <si>
    <t>ねむのき公園</t>
    <rPh sb="4" eb="6">
      <t>コウエン</t>
    </rPh>
    <phoneticPr fontId="2"/>
  </si>
  <si>
    <t>けやき公園</t>
    <rPh sb="3" eb="5">
      <t>コウエン</t>
    </rPh>
    <phoneticPr fontId="2"/>
  </si>
  <si>
    <t>都市公園</t>
    <rPh sb="0" eb="2">
      <t>トシ</t>
    </rPh>
    <rPh sb="2" eb="4">
      <t>コウエン</t>
    </rPh>
    <phoneticPr fontId="2"/>
  </si>
  <si>
    <t>もみのき公園</t>
    <rPh sb="4" eb="6">
      <t>コウエン</t>
    </rPh>
    <phoneticPr fontId="2"/>
  </si>
  <si>
    <t>下の宮公園</t>
    <rPh sb="0" eb="1">
      <t>シモ</t>
    </rPh>
    <rPh sb="2" eb="3">
      <t>ミヤ</t>
    </rPh>
    <rPh sb="3" eb="5">
      <t>コウエン</t>
    </rPh>
    <phoneticPr fontId="2"/>
  </si>
  <si>
    <t>下越公園</t>
    <rPh sb="0" eb="1">
      <t>シモ</t>
    </rPh>
    <rPh sb="1" eb="2">
      <t>コ</t>
    </rPh>
    <rPh sb="2" eb="4">
      <t>コウエン</t>
    </rPh>
    <phoneticPr fontId="2"/>
  </si>
  <si>
    <t>ふるさとの森公園</t>
    <rPh sb="5" eb="6">
      <t>モリ</t>
    </rPh>
    <rPh sb="6" eb="8">
      <t>コウエン</t>
    </rPh>
    <phoneticPr fontId="2"/>
  </si>
  <si>
    <t>若駒児童公園</t>
    <rPh sb="0" eb="1">
      <t>ワカ</t>
    </rPh>
    <rPh sb="1" eb="2">
      <t>コマ</t>
    </rPh>
    <rPh sb="2" eb="4">
      <t>ジドウ</t>
    </rPh>
    <rPh sb="4" eb="6">
      <t>コウエン</t>
    </rPh>
    <phoneticPr fontId="2"/>
  </si>
  <si>
    <t>ジリの木広場</t>
    <rPh sb="3" eb="4">
      <t>キ</t>
    </rPh>
    <rPh sb="4" eb="6">
      <t>ヒロバ</t>
    </rPh>
    <phoneticPr fontId="2"/>
  </si>
  <si>
    <t>布施温泉公園</t>
    <rPh sb="0" eb="2">
      <t>フセ</t>
    </rPh>
    <rPh sb="2" eb="4">
      <t>オンセン</t>
    </rPh>
    <rPh sb="4" eb="6">
      <t>コウエン</t>
    </rPh>
    <phoneticPr fontId="2"/>
  </si>
  <si>
    <t>２・２・７</t>
  </si>
  <si>
    <t>S.48.10.1</t>
  </si>
  <si>
    <t>２・２・１５</t>
  </si>
  <si>
    <t>S.63.12.1</t>
  </si>
  <si>
    <t>佐久良公園</t>
    <rPh sb="0" eb="2">
      <t>サク</t>
    </rPh>
    <rPh sb="2" eb="3">
      <t>リョウ</t>
    </rPh>
    <rPh sb="3" eb="5">
      <t>コウエン</t>
    </rPh>
    <phoneticPr fontId="2"/>
  </si>
  <si>
    <t>湯川親水公園</t>
    <rPh sb="0" eb="2">
      <t>ユカワ</t>
    </rPh>
    <rPh sb="2" eb="4">
      <t>シンスイ</t>
    </rPh>
    <rPh sb="4" eb="6">
      <t>コウエン</t>
    </rPh>
    <phoneticPr fontId="2"/>
  </si>
  <si>
    <t>下塚原農村公園</t>
    <rPh sb="0" eb="1">
      <t>シモ</t>
    </rPh>
    <rPh sb="1" eb="3">
      <t>ツカハラ</t>
    </rPh>
    <rPh sb="3" eb="5">
      <t>ノウソン</t>
    </rPh>
    <rPh sb="5" eb="7">
      <t>コウエン</t>
    </rPh>
    <phoneticPr fontId="2"/>
  </si>
  <si>
    <t>相浜農村公園</t>
    <rPh sb="0" eb="2">
      <t>アイハマ</t>
    </rPh>
    <rPh sb="2" eb="4">
      <t>ノウソン</t>
    </rPh>
    <rPh sb="4" eb="6">
      <t>コウエン</t>
    </rPh>
    <phoneticPr fontId="2"/>
  </si>
  <si>
    <t>今井農村公園</t>
    <rPh sb="0" eb="2">
      <t>イマイ</t>
    </rPh>
    <rPh sb="2" eb="4">
      <t>ノウソン</t>
    </rPh>
    <rPh sb="4" eb="6">
      <t>コウエン</t>
    </rPh>
    <phoneticPr fontId="2"/>
  </si>
  <si>
    <t>沓沢農村公園</t>
    <rPh sb="0" eb="2">
      <t>クツザワ</t>
    </rPh>
    <rPh sb="2" eb="4">
      <t>ノウソン</t>
    </rPh>
    <rPh sb="4" eb="6">
      <t>コウエン</t>
    </rPh>
    <phoneticPr fontId="2"/>
  </si>
  <si>
    <t>八幡農村公園</t>
    <rPh sb="0" eb="2">
      <t>ハチマン</t>
    </rPh>
    <rPh sb="2" eb="4">
      <t>ノウソン</t>
    </rPh>
    <rPh sb="4" eb="6">
      <t>コウエン</t>
    </rPh>
    <phoneticPr fontId="2"/>
  </si>
  <si>
    <t>稲荷農村公園</t>
    <rPh sb="0" eb="2">
      <t>イナリ</t>
    </rPh>
    <rPh sb="2" eb="4">
      <t>ノウソン</t>
    </rPh>
    <rPh sb="4" eb="6">
      <t>コウエン</t>
    </rPh>
    <phoneticPr fontId="2"/>
  </si>
  <si>
    <t>清川農村公園</t>
    <rPh sb="0" eb="2">
      <t>キヨカワ</t>
    </rPh>
    <rPh sb="2" eb="4">
      <t>ノウソン</t>
    </rPh>
    <rPh sb="4" eb="6">
      <t>コウエン</t>
    </rPh>
    <phoneticPr fontId="2"/>
  </si>
  <si>
    <t>十二新田農村公園</t>
    <rPh sb="0" eb="2">
      <t>ジュウニ</t>
    </rPh>
    <rPh sb="2" eb="4">
      <t>シンデン</t>
    </rPh>
    <rPh sb="4" eb="6">
      <t>ノウソン</t>
    </rPh>
    <rPh sb="6" eb="8">
      <t>コウエン</t>
    </rPh>
    <phoneticPr fontId="2"/>
  </si>
  <si>
    <t>菖蒲平公園</t>
    <rPh sb="0" eb="2">
      <t>ショウブ</t>
    </rPh>
    <rPh sb="2" eb="3">
      <t>タイラ</t>
    </rPh>
    <rPh sb="3" eb="5">
      <t>コウエン</t>
    </rPh>
    <phoneticPr fontId="2"/>
  </si>
  <si>
    <t>離山ミニパーク</t>
    <rPh sb="0" eb="1">
      <t>リ</t>
    </rPh>
    <rPh sb="1" eb="2">
      <t>ヤマ</t>
    </rPh>
    <phoneticPr fontId="2"/>
  </si>
  <si>
    <t>うな沢公園</t>
    <rPh sb="2" eb="3">
      <t>サワ</t>
    </rPh>
    <rPh sb="3" eb="5">
      <t>コウエン</t>
    </rPh>
    <phoneticPr fontId="2"/>
  </si>
  <si>
    <t>中津橋公園</t>
    <rPh sb="0" eb="2">
      <t>ナカツ</t>
    </rPh>
    <rPh sb="2" eb="3">
      <t>ハシ</t>
    </rPh>
    <rPh sb="3" eb="5">
      <t>コウエン</t>
    </rPh>
    <phoneticPr fontId="2"/>
  </si>
  <si>
    <t>総合計</t>
    <rPh sb="0" eb="1">
      <t>ソウ</t>
    </rPh>
    <rPh sb="1" eb="3">
      <t>ゴウケイ</t>
    </rPh>
    <phoneticPr fontId="2"/>
  </si>
  <si>
    <t>望月宿公園</t>
    <rPh sb="0" eb="2">
      <t>モチヅキ</t>
    </rPh>
    <rPh sb="2" eb="3">
      <t>ジュク</t>
    </rPh>
    <rPh sb="3" eb="5">
      <t>コウエン</t>
    </rPh>
    <phoneticPr fontId="2"/>
  </si>
  <si>
    <t>上小田切農村公園</t>
    <rPh sb="0" eb="1">
      <t>カミ</t>
    </rPh>
    <rPh sb="1" eb="4">
      <t>オダギリ</t>
    </rPh>
    <rPh sb="4" eb="6">
      <t>ノウソン</t>
    </rPh>
    <rPh sb="6" eb="8">
      <t>コウエン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</si>
  <si>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</si>
  <si>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</si>
  <si>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岩村田公園</t>
    <rPh sb="0" eb="3">
      <t>イワムラダ</t>
    </rPh>
    <rPh sb="3" eb="5">
      <t>コウエン</t>
    </rPh>
    <phoneticPr fontId="2"/>
  </si>
  <si>
    <t>橋詰公園</t>
    <rPh sb="0" eb="2">
      <t>ハシヅメ</t>
    </rPh>
    <rPh sb="2" eb="4">
      <t>コウエン</t>
    </rPh>
    <phoneticPr fontId="2"/>
  </si>
  <si>
    <t>五稜郭公園</t>
    <rPh sb="0" eb="3">
      <t>ゴリョウカク</t>
    </rPh>
    <rPh sb="3" eb="5">
      <t>コウエン</t>
    </rPh>
    <phoneticPr fontId="2"/>
  </si>
  <si>
    <t>広場</t>
    <rPh sb="0" eb="2">
      <t>ヒロバ</t>
    </rPh>
    <phoneticPr fontId="2"/>
  </si>
  <si>
    <t>原公園</t>
    <rPh sb="0" eb="1">
      <t>ハラ</t>
    </rPh>
    <rPh sb="1" eb="3">
      <t>コウエン</t>
    </rPh>
    <phoneticPr fontId="2"/>
  </si>
  <si>
    <t>計画（ha）</t>
    <rPh sb="0" eb="2">
      <t>ケイカク</t>
    </rPh>
    <phoneticPr fontId="2"/>
  </si>
  <si>
    <t>供　　用</t>
    <rPh sb="0" eb="1">
      <t>トモ</t>
    </rPh>
    <rPh sb="3" eb="4">
      <t>ヨウ</t>
    </rPh>
    <phoneticPr fontId="2"/>
  </si>
  <si>
    <t>公告</t>
    <rPh sb="0" eb="2">
      <t>コウコク</t>
    </rPh>
    <phoneticPr fontId="2"/>
  </si>
  <si>
    <t>２･２･１</t>
  </si>
  <si>
    <t>H13.12.21再公告</t>
    <rPh sb="9" eb="10">
      <t>サイ</t>
    </rPh>
    <rPh sb="10" eb="12">
      <t>コウコク</t>
    </rPh>
    <phoneticPr fontId="2"/>
  </si>
  <si>
    <t>臼田(H12)</t>
    <rPh sb="0" eb="2">
      <t>ウスダ</t>
    </rPh>
    <phoneticPr fontId="2"/>
  </si>
  <si>
    <t>左岸</t>
    <rPh sb="0" eb="2">
      <t>サガン</t>
    </rPh>
    <phoneticPr fontId="2"/>
  </si>
  <si>
    <t>泉　　　公　　　園</t>
    <rPh sb="0" eb="1">
      <t>イズミ</t>
    </rPh>
    <rPh sb="4" eb="5">
      <t>コウ</t>
    </rPh>
    <rPh sb="8" eb="9">
      <t>エン</t>
    </rPh>
    <phoneticPr fontId="2"/>
  </si>
  <si>
    <t>浅科(H14.4.6)</t>
    <rPh sb="0" eb="2">
      <t>アサシナ</t>
    </rPh>
    <phoneticPr fontId="2"/>
  </si>
  <si>
    <t>浅科（当初不明）</t>
    <rPh sb="0" eb="2">
      <t>アサシナ</t>
    </rPh>
    <rPh sb="3" eb="5">
      <t>トウショ</t>
    </rPh>
    <rPh sb="5" eb="7">
      <t>フメイ</t>
    </rPh>
    <phoneticPr fontId="2"/>
  </si>
  <si>
    <t>望月（H11.10.7)</t>
    <rPh sb="0" eb="2">
      <t>モチヅキ</t>
    </rPh>
    <phoneticPr fontId="2"/>
  </si>
  <si>
    <t>望月(H18.10.24)</t>
    <rPh sb="0" eb="2">
      <t>モチヅキ</t>
    </rPh>
    <phoneticPr fontId="2"/>
  </si>
  <si>
    <t>望月(H18.3.20)</t>
    <rPh sb="0" eb="2">
      <t>モチヅキ</t>
    </rPh>
    <phoneticPr fontId="2"/>
  </si>
  <si>
    <t>面積確定</t>
    <rPh sb="0" eb="2">
      <t>メンセキ</t>
    </rPh>
    <rPh sb="2" eb="4">
      <t>カクテイ</t>
    </rPh>
    <phoneticPr fontId="2"/>
  </si>
  <si>
    <t>面積確定による修正</t>
    <rPh sb="0" eb="2">
      <t>メンセキ</t>
    </rPh>
    <rPh sb="2" eb="4">
      <t>カクテイ</t>
    </rPh>
    <rPh sb="7" eb="9">
      <t>シュウセイ</t>
    </rPh>
    <phoneticPr fontId="2"/>
  </si>
  <si>
    <t>端数処理による面積不足分</t>
    <rPh sb="0" eb="2">
      <t>ハスウ</t>
    </rPh>
    <rPh sb="2" eb="4">
      <t>ショリ</t>
    </rPh>
    <rPh sb="7" eb="9">
      <t>メンセキ</t>
    </rPh>
    <rPh sb="9" eb="12">
      <t>フソクブン</t>
    </rPh>
    <phoneticPr fontId="2"/>
  </si>
  <si>
    <t>運動公園</t>
    <rPh sb="0" eb="4">
      <t>ウンドウコウエン</t>
    </rPh>
    <phoneticPr fontId="2"/>
  </si>
  <si>
    <t>一部供用開始（マレット）</t>
    <rPh sb="0" eb="2">
      <t>イチブ</t>
    </rPh>
    <rPh sb="2" eb="4">
      <t>キョウヨウ</t>
    </rPh>
    <rPh sb="4" eb="6">
      <t>カイシ</t>
    </rPh>
    <phoneticPr fontId="2"/>
  </si>
  <si>
    <t>その他公園</t>
    <rPh sb="2" eb="3">
      <t>タ</t>
    </rPh>
    <rPh sb="3" eb="5">
      <t>コウエン</t>
    </rPh>
    <phoneticPr fontId="2"/>
  </si>
  <si>
    <t>都市計画変更</t>
    <rPh sb="0" eb="2">
      <t>トシ</t>
    </rPh>
    <rPh sb="2" eb="4">
      <t>ケイカク</t>
    </rPh>
    <rPh sb="4" eb="6">
      <t>ヘンコウ</t>
    </rPh>
    <phoneticPr fontId="2"/>
  </si>
  <si>
    <t>種別</t>
    <phoneticPr fontId="3"/>
  </si>
  <si>
    <t>名　　　　　　　　称</t>
    <phoneticPr fontId="3"/>
  </si>
  <si>
    <t>面　　　　　　　　積</t>
    <phoneticPr fontId="3"/>
  </si>
  <si>
    <t>供用開始</t>
    <phoneticPr fontId="2"/>
  </si>
  <si>
    <t>番号</t>
    <phoneticPr fontId="3"/>
  </si>
  <si>
    <t>公園名</t>
    <phoneticPr fontId="3"/>
  </si>
  <si>
    <t>年月日</t>
    <phoneticPr fontId="3"/>
  </si>
  <si>
    <t>ha</t>
    <phoneticPr fontId="2"/>
  </si>
  <si>
    <t>㎡</t>
    <phoneticPr fontId="2"/>
  </si>
  <si>
    <t>S.56. 3.31</t>
    <phoneticPr fontId="2"/>
  </si>
  <si>
    <t>２･２･９</t>
    <phoneticPr fontId="3"/>
  </si>
  <si>
    <t>佐太夫町公園</t>
    <phoneticPr fontId="3"/>
  </si>
  <si>
    <t>横町公園</t>
    <phoneticPr fontId="3"/>
  </si>
  <si>
    <t>成田公園</t>
    <phoneticPr fontId="3"/>
  </si>
  <si>
    <t>橋場公園</t>
    <phoneticPr fontId="3"/>
  </si>
  <si>
    <t>都市計画決定なし</t>
    <phoneticPr fontId="2"/>
  </si>
  <si>
    <t>３･２･１</t>
    <phoneticPr fontId="3"/>
  </si>
  <si>
    <t>王城公園</t>
    <phoneticPr fontId="3"/>
  </si>
  <si>
    <t>３･２･３</t>
    <phoneticPr fontId="3"/>
  </si>
  <si>
    <t>中嶋公園</t>
    <phoneticPr fontId="3"/>
  </si>
  <si>
    <t>ミレニアムパーク</t>
    <phoneticPr fontId="3"/>
  </si>
  <si>
    <t>H.13. 3 24</t>
    <phoneticPr fontId="2"/>
  </si>
  <si>
    <t>住区基幹公園</t>
    <rPh sb="0" eb="1">
      <t>ジュウ</t>
    </rPh>
    <rPh sb="1" eb="2">
      <t>ク</t>
    </rPh>
    <rPh sb="2" eb="4">
      <t>キカン</t>
    </rPh>
    <rPh sb="4" eb="6">
      <t>コウエン</t>
    </rPh>
    <phoneticPr fontId="2"/>
  </si>
  <si>
    <t>右岸（公告日）</t>
    <rPh sb="0" eb="2">
      <t>ウガン</t>
    </rPh>
    <rPh sb="3" eb="5">
      <t>コウコク</t>
    </rPh>
    <rPh sb="5" eb="6">
      <t>ビ</t>
    </rPh>
    <phoneticPr fontId="2"/>
  </si>
  <si>
    <t>近津南公園</t>
    <rPh sb="0" eb="2">
      <t>チカツ</t>
    </rPh>
    <rPh sb="2" eb="3">
      <t>ミナミ</t>
    </rPh>
    <rPh sb="3" eb="5">
      <t>コウエン</t>
    </rPh>
    <phoneticPr fontId="2"/>
  </si>
  <si>
    <t>宮ノ前公園</t>
    <rPh sb="0" eb="1">
      <t>ミヤ</t>
    </rPh>
    <rPh sb="2" eb="3">
      <t>マエ</t>
    </rPh>
    <rPh sb="3" eb="5">
      <t>コウエン</t>
    </rPh>
    <phoneticPr fontId="2"/>
  </si>
  <si>
    <t>県営部分10,265.19㎡</t>
    <rPh sb="0" eb="2">
      <t>ケンエイ</t>
    </rPh>
    <rPh sb="2" eb="4">
      <t>ブブン</t>
    </rPh>
    <phoneticPr fontId="2"/>
  </si>
  <si>
    <t>県から移管90,040.69㎡</t>
    <rPh sb="0" eb="1">
      <t>ケン</t>
    </rPh>
    <rPh sb="3" eb="5">
      <t>イカン</t>
    </rPh>
    <phoneticPr fontId="2"/>
  </si>
  <si>
    <t>街区</t>
    <phoneticPr fontId="2"/>
  </si>
  <si>
    <t>２･２･２</t>
    <phoneticPr fontId="3"/>
  </si>
  <si>
    <t>中央公園</t>
    <phoneticPr fontId="3"/>
  </si>
  <si>
    <t>ha</t>
    <phoneticPr fontId="2"/>
  </si>
  <si>
    <t>２･２･５</t>
    <phoneticPr fontId="3"/>
  </si>
  <si>
    <t>若宮公園</t>
    <phoneticPr fontId="3"/>
  </si>
  <si>
    <t>２･２･６</t>
    <phoneticPr fontId="3"/>
  </si>
  <si>
    <t>城山公園</t>
    <phoneticPr fontId="3"/>
  </si>
  <si>
    <t>S.51.11. 1</t>
    <phoneticPr fontId="2"/>
  </si>
  <si>
    <t>都市計画決定なし</t>
    <phoneticPr fontId="2"/>
  </si>
  <si>
    <t>㎡</t>
    <phoneticPr fontId="2"/>
  </si>
  <si>
    <t>H26.3.20変更公告</t>
    <rPh sb="8" eb="10">
      <t>ヘンコウ</t>
    </rPh>
    <rPh sb="10" eb="12">
      <t>コウコク</t>
    </rPh>
    <phoneticPr fontId="2"/>
  </si>
  <si>
    <t>２･２･８</t>
    <phoneticPr fontId="3"/>
  </si>
  <si>
    <t>成知公園</t>
    <phoneticPr fontId="3"/>
  </si>
  <si>
    <t>水上公園</t>
    <phoneticPr fontId="3"/>
  </si>
  <si>
    <t>ha</t>
    <phoneticPr fontId="2"/>
  </si>
  <si>
    <t>＊宇とう公園</t>
    <phoneticPr fontId="3"/>
  </si>
  <si>
    <t>東田公園</t>
    <phoneticPr fontId="3"/>
  </si>
  <si>
    <t>久保田公園</t>
    <phoneticPr fontId="3"/>
  </si>
  <si>
    <t>仙禄湖公園</t>
    <phoneticPr fontId="3"/>
  </si>
  <si>
    <t>曽根公園</t>
    <phoneticPr fontId="3"/>
  </si>
  <si>
    <t>高柳公園</t>
    <phoneticPr fontId="3"/>
  </si>
  <si>
    <t>鍛冶屋公園</t>
    <phoneticPr fontId="3"/>
  </si>
  <si>
    <t>取出町ふれあい公園</t>
    <phoneticPr fontId="3"/>
  </si>
  <si>
    <t>枇杷坂公園</t>
    <phoneticPr fontId="3"/>
  </si>
  <si>
    <t>H.13.12.21</t>
    <phoneticPr fontId="2"/>
  </si>
  <si>
    <t>H.15. 6.30</t>
    <phoneticPr fontId="2"/>
  </si>
  <si>
    <t>ha</t>
    <phoneticPr fontId="2"/>
  </si>
  <si>
    <t>㎡</t>
    <phoneticPr fontId="2"/>
  </si>
  <si>
    <t>都市計画決定なし</t>
    <phoneticPr fontId="2"/>
  </si>
  <si>
    <t>H.21. 3.27</t>
    <phoneticPr fontId="2"/>
  </si>
  <si>
    <t>㎡</t>
    <phoneticPr fontId="2"/>
  </si>
  <si>
    <t>都市計画決定なし</t>
    <phoneticPr fontId="2"/>
  </si>
  <si>
    <t>H24. 8.10</t>
    <phoneticPr fontId="2"/>
  </si>
  <si>
    <t>H26.3.10</t>
    <phoneticPr fontId="2"/>
  </si>
  <si>
    <t>４･４･２</t>
    <phoneticPr fontId="3"/>
  </si>
  <si>
    <t>鼻顔公園</t>
    <phoneticPr fontId="3"/>
  </si>
  <si>
    <t>-</t>
    <phoneticPr fontId="2"/>
  </si>
  <si>
    <t>４・４・３</t>
    <phoneticPr fontId="2"/>
  </si>
  <si>
    <t>S.50.9.16</t>
    <phoneticPr fontId="2"/>
  </si>
  <si>
    <t>S.57.10.18</t>
    <phoneticPr fontId="2"/>
  </si>
  <si>
    <t>市民交流ひろば</t>
    <rPh sb="0" eb="2">
      <t>シミン</t>
    </rPh>
    <rPh sb="2" eb="4">
      <t>コウリュウ</t>
    </rPh>
    <phoneticPr fontId="2"/>
  </si>
  <si>
    <t>５･５･２</t>
    <phoneticPr fontId="3"/>
  </si>
  <si>
    <t>平尾山公園</t>
    <phoneticPr fontId="3"/>
  </si>
  <si>
    <t>５･５･１</t>
    <phoneticPr fontId="3"/>
  </si>
  <si>
    <t>駒場公園</t>
    <phoneticPr fontId="3"/>
  </si>
  <si>
    <t>６・５・１</t>
    <phoneticPr fontId="2"/>
  </si>
  <si>
    <t>H.12.7.6</t>
    <phoneticPr fontId="2"/>
  </si>
  <si>
    <t>H.22. 8.21</t>
    <phoneticPr fontId="2"/>
  </si>
  <si>
    <t>一部供用開始（陸上競技場）</t>
    <rPh sb="7" eb="9">
      <t>リクジョウ</t>
    </rPh>
    <rPh sb="9" eb="11">
      <t>キョウギ</t>
    </rPh>
    <rPh sb="11" eb="12">
      <t>ジョウ</t>
    </rPh>
    <phoneticPr fontId="2"/>
  </si>
  <si>
    <t>一部供用開始（補助競技場）</t>
    <rPh sb="7" eb="9">
      <t>ホジョ</t>
    </rPh>
    <phoneticPr fontId="2"/>
  </si>
  <si>
    <t>榛名平公園</t>
    <phoneticPr fontId="3"/>
  </si>
  <si>
    <t>S.62. 3.31</t>
    <phoneticPr fontId="2"/>
  </si>
  <si>
    <r>
      <t>h</t>
    </r>
    <r>
      <rPr>
        <sz val="11"/>
        <rFont val="ＭＳ Ｐゴシック"/>
        <family val="3"/>
        <charset val="128"/>
      </rPr>
      <t>a</t>
    </r>
    <phoneticPr fontId="2"/>
  </si>
  <si>
    <r>
      <t>H.12. 9</t>
    </r>
    <r>
      <rPr>
        <sz val="11"/>
        <rFont val="ＭＳ Ｐゴシック"/>
        <family val="3"/>
        <charset val="128"/>
      </rPr>
      <t>.29</t>
    </r>
    <phoneticPr fontId="3"/>
  </si>
  <si>
    <r>
      <t>H.14.</t>
    </r>
    <r>
      <rPr>
        <sz val="11"/>
        <rFont val="ＭＳ Ｐゴシック"/>
        <family val="3"/>
        <charset val="128"/>
      </rPr>
      <t xml:space="preserve"> 6.28</t>
    </r>
    <phoneticPr fontId="2"/>
  </si>
  <si>
    <r>
      <t>S.49.</t>
    </r>
    <r>
      <rPr>
        <sz val="11"/>
        <rFont val="ＭＳ Ｐゴシック"/>
        <family val="3"/>
        <charset val="128"/>
      </rPr>
      <t xml:space="preserve"> 4. 1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</si>
  <si>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1. 7. 1</t>
    </r>
    <phoneticPr fontId="2"/>
  </si>
  <si>
    <r>
      <t>H</t>
    </r>
    <r>
      <rPr>
        <sz val="11"/>
        <rFont val="ＭＳ Ｐゴシック"/>
        <family val="3"/>
        <charset val="128"/>
      </rPr>
      <t>.19. 2.20</t>
    </r>
    <phoneticPr fontId="2"/>
  </si>
  <si>
    <r>
      <t>H22.</t>
    </r>
    <r>
      <rPr>
        <sz val="11"/>
        <rFont val="ＭＳ Ｐゴシック"/>
        <family val="3"/>
        <charset val="128"/>
      </rPr>
      <t xml:space="preserve"> 8.21</t>
    </r>
    <phoneticPr fontId="2"/>
  </si>
  <si>
    <r>
      <t>H</t>
    </r>
    <r>
      <rPr>
        <sz val="11"/>
        <rFont val="ＭＳ Ｐゴシック"/>
        <family val="3"/>
        <charset val="128"/>
      </rPr>
      <t>.22. 3.30</t>
    </r>
    <phoneticPr fontId="2"/>
  </si>
  <si>
    <r>
      <t>H</t>
    </r>
    <r>
      <rPr>
        <sz val="11"/>
        <rFont val="ＭＳ Ｐゴシック"/>
        <family val="3"/>
        <charset val="128"/>
      </rPr>
      <t>.22. 8.21</t>
    </r>
    <phoneticPr fontId="2"/>
  </si>
  <si>
    <r>
      <t>望月(</t>
    </r>
    <r>
      <rPr>
        <sz val="11"/>
        <rFont val="ＭＳ Ｐゴシック"/>
        <family val="3"/>
        <charset val="128"/>
      </rPr>
      <t>H5.6.8)</t>
    </r>
    <rPh sb="0" eb="2">
      <t>モチヅキ</t>
    </rPh>
    <phoneticPr fontId="2"/>
  </si>
  <si>
    <r>
      <t>望月(</t>
    </r>
    <r>
      <rPr>
        <sz val="11"/>
        <rFont val="ＭＳ Ｐゴシック"/>
        <family val="3"/>
        <charset val="128"/>
      </rPr>
      <t>H9.9.22)</t>
    </r>
    <rPh sb="0" eb="2">
      <t>モチヅキ</t>
    </rPh>
    <phoneticPr fontId="2"/>
  </si>
  <si>
    <r>
      <t>S.57. 3.</t>
    </r>
    <r>
      <rPr>
        <sz val="11"/>
        <rFont val="ＭＳ Ｐゴシック"/>
        <family val="3"/>
        <charset val="128"/>
      </rPr>
      <t>31</t>
    </r>
    <phoneticPr fontId="2"/>
  </si>
  <si>
    <r>
      <t>S.31.</t>
    </r>
    <r>
      <rPr>
        <sz val="11"/>
        <rFont val="ＭＳ Ｐゴシック"/>
        <family val="3"/>
        <charset val="128"/>
      </rPr>
      <t xml:space="preserve"> 4.20</t>
    </r>
    <phoneticPr fontId="2"/>
  </si>
  <si>
    <r>
      <t>S.63.</t>
    </r>
    <r>
      <rPr>
        <sz val="11"/>
        <rFont val="ＭＳ Ｐゴシック"/>
        <family val="3"/>
        <charset val="128"/>
      </rPr>
      <t xml:space="preserve"> 4.26</t>
    </r>
    <phoneticPr fontId="2"/>
  </si>
  <si>
    <r>
      <t>H.</t>
    </r>
    <r>
      <rPr>
        <sz val="11"/>
        <rFont val="ＭＳ Ｐゴシック"/>
        <family val="3"/>
        <charset val="128"/>
      </rPr>
      <t xml:space="preserve"> 1. 5.20</t>
    </r>
    <phoneticPr fontId="2"/>
  </si>
  <si>
    <r>
      <t xml:space="preserve">H. </t>
    </r>
    <r>
      <rPr>
        <sz val="11"/>
        <rFont val="ＭＳ Ｐゴシック"/>
        <family val="3"/>
        <charset val="128"/>
      </rPr>
      <t>2. 4.27</t>
    </r>
    <phoneticPr fontId="2"/>
  </si>
  <si>
    <r>
      <t>S.58.</t>
    </r>
    <r>
      <rPr>
        <sz val="11"/>
        <rFont val="ＭＳ Ｐゴシック"/>
        <family val="3"/>
        <charset val="128"/>
      </rPr>
      <t xml:space="preserve"> 3.31</t>
    </r>
    <phoneticPr fontId="2"/>
  </si>
  <si>
    <r>
      <t>S.</t>
    </r>
    <r>
      <rPr>
        <sz val="11"/>
        <rFont val="ＭＳ Ｐゴシック"/>
        <family val="3"/>
        <charset val="128"/>
      </rPr>
      <t>60. 3.31</t>
    </r>
    <phoneticPr fontId="2"/>
  </si>
  <si>
    <r>
      <t>H.</t>
    </r>
    <r>
      <rPr>
        <sz val="11"/>
        <rFont val="ＭＳ Ｐゴシック"/>
        <family val="3"/>
        <charset val="128"/>
      </rPr>
      <t>14 .3.31</t>
    </r>
    <phoneticPr fontId="2"/>
  </si>
  <si>
    <r>
      <t>H.</t>
    </r>
    <r>
      <rPr>
        <sz val="11"/>
        <rFont val="ＭＳ Ｐゴシック"/>
        <family val="3"/>
        <charset val="128"/>
      </rPr>
      <t xml:space="preserve"> 9. 3.31</t>
    </r>
    <phoneticPr fontId="2"/>
  </si>
  <si>
    <r>
      <t>H</t>
    </r>
    <r>
      <rPr>
        <sz val="11"/>
        <rFont val="ＭＳ Ｐゴシック"/>
        <family val="3"/>
        <charset val="128"/>
      </rPr>
      <t>.15.12.15</t>
    </r>
    <phoneticPr fontId="2"/>
  </si>
  <si>
    <t>H25.10.12</t>
    <phoneticPr fontId="2"/>
  </si>
  <si>
    <t>18-18　公園の状況</t>
    <rPh sb="6" eb="8">
      <t>コウエン</t>
    </rPh>
    <rPh sb="9" eb="11">
      <t>ジョウキョウ</t>
    </rPh>
    <phoneticPr fontId="2"/>
  </si>
  <si>
    <t>都市計画決定なし</t>
    <phoneticPr fontId="2"/>
  </si>
  <si>
    <t>ha</t>
    <phoneticPr fontId="2"/>
  </si>
  <si>
    <t>H.12. 6.30</t>
    <phoneticPr fontId="2"/>
  </si>
  <si>
    <t>㎡</t>
    <phoneticPr fontId="2"/>
  </si>
  <si>
    <t>佐久総合運動公園</t>
    <rPh sb="0" eb="2">
      <t>サク</t>
    </rPh>
    <rPh sb="2" eb="4">
      <t>ソウゴウ</t>
    </rPh>
    <rPh sb="4" eb="6">
      <t>ウンドウ</t>
    </rPh>
    <rPh sb="6" eb="8">
      <t>コウエン</t>
    </rPh>
    <phoneticPr fontId="3"/>
  </si>
  <si>
    <t>千曲川スポーツ交流広場 ※</t>
    <phoneticPr fontId="2"/>
  </si>
  <si>
    <t>※　千曲川スポーツ交流広場の公園区分が平成27年度より「地区」→「運動」に変更</t>
    <rPh sb="2" eb="5">
      <t>チクマガワ</t>
    </rPh>
    <rPh sb="9" eb="11">
      <t>コウリュウ</t>
    </rPh>
    <rPh sb="11" eb="13">
      <t>ヒロバ</t>
    </rPh>
    <rPh sb="14" eb="16">
      <t>コウエン</t>
    </rPh>
    <rPh sb="16" eb="18">
      <t>クブン</t>
    </rPh>
    <rPh sb="19" eb="21">
      <t>ヘイセイ</t>
    </rPh>
    <rPh sb="23" eb="25">
      <t>ネンド</t>
    </rPh>
    <rPh sb="28" eb="30">
      <t>チク</t>
    </rPh>
    <rPh sb="33" eb="35">
      <t>ウンドウ</t>
    </rPh>
    <rPh sb="37" eb="39">
      <t>ヘンコウ</t>
    </rPh>
    <phoneticPr fontId="2"/>
  </si>
  <si>
    <t>H.22. 8.21</t>
    <phoneticPr fontId="2"/>
  </si>
  <si>
    <t>H.13.12.21</t>
    <phoneticPr fontId="2"/>
  </si>
  <si>
    <t>S.51. 11. 1</t>
    <phoneticPr fontId="2"/>
  </si>
  <si>
    <r>
      <t xml:space="preserve">H. </t>
    </r>
    <r>
      <rPr>
        <sz val="11"/>
        <rFont val="ＭＳ Ｐゴシック"/>
        <family val="3"/>
        <charset val="128"/>
      </rPr>
      <t>4.12.16</t>
    </r>
    <phoneticPr fontId="2"/>
  </si>
  <si>
    <t>H.25. 4. 1</t>
    <phoneticPr fontId="2"/>
  </si>
  <si>
    <t>H.26. 4. 1</t>
    <phoneticPr fontId="2"/>
  </si>
  <si>
    <t>H.23.  7.11</t>
    <phoneticPr fontId="2"/>
  </si>
  <si>
    <r>
      <t>H</t>
    </r>
    <r>
      <rPr>
        <sz val="11"/>
        <rFont val="ＭＳ Ｐゴシック"/>
        <family val="3"/>
        <charset val="128"/>
      </rPr>
      <t>. 9.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10. 1</t>
    </r>
    <phoneticPr fontId="2"/>
  </si>
  <si>
    <r>
      <t>H14. 10.</t>
    </r>
    <r>
      <rPr>
        <sz val="11"/>
        <rFont val="ＭＳ Ｐゴシック"/>
        <family val="3"/>
        <charset val="128"/>
      </rPr>
      <t xml:space="preserve"> 1</t>
    </r>
    <phoneticPr fontId="2"/>
  </si>
  <si>
    <t>一本柳公園</t>
    <rPh sb="0" eb="2">
      <t>イッポン</t>
    </rPh>
    <rPh sb="2" eb="3">
      <t>ヤナギ</t>
    </rPh>
    <rPh sb="3" eb="5">
      <t>コウエン</t>
    </rPh>
    <phoneticPr fontId="2"/>
  </si>
  <si>
    <t>ha</t>
  </si>
  <si>
    <t>Ｈ30.4.1</t>
    <phoneticPr fontId="2"/>
  </si>
  <si>
    <t>H.31. 4. 1</t>
    <phoneticPr fontId="2"/>
  </si>
  <si>
    <t>一部供用開始（野球場）</t>
    <rPh sb="0" eb="2">
      <t>イチブ</t>
    </rPh>
    <rPh sb="2" eb="4">
      <t>キョウヨウ</t>
    </rPh>
    <rPh sb="4" eb="6">
      <t>カイシ</t>
    </rPh>
    <rPh sb="7" eb="10">
      <t>ヤキュウジョウ</t>
    </rPh>
    <phoneticPr fontId="2"/>
  </si>
  <si>
    <t>資料：公園緑地課</t>
    <rPh sb="0" eb="2">
      <t>シリョウ</t>
    </rPh>
    <rPh sb="3" eb="5">
      <t>コウエン</t>
    </rPh>
    <rPh sb="5" eb="7">
      <t>リョクチ</t>
    </rPh>
    <rPh sb="7" eb="8">
      <t>カ</t>
    </rPh>
    <phoneticPr fontId="2"/>
  </si>
  <si>
    <t>ha</t>
    <phoneticPr fontId="2"/>
  </si>
  <si>
    <t>R. 2. 4. 1</t>
    <phoneticPr fontId="2"/>
  </si>
  <si>
    <t>一部供用開始（第2駐車場)</t>
    <rPh sb="0" eb="2">
      <t>イチブ</t>
    </rPh>
    <rPh sb="2" eb="4">
      <t>キョウヨウ</t>
    </rPh>
    <rPh sb="4" eb="6">
      <t>カイシ</t>
    </rPh>
    <rPh sb="7" eb="8">
      <t>ダイ</t>
    </rPh>
    <rPh sb="9" eb="11">
      <t>チュウシャ</t>
    </rPh>
    <rPh sb="11" eb="12">
      <t>ジョウ</t>
    </rPh>
    <phoneticPr fontId="2"/>
  </si>
  <si>
    <t>ha</t>
    <phoneticPr fontId="2"/>
  </si>
  <si>
    <t>令和2年4月1日 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2"/>
  </si>
  <si>
    <t>令和２年度　　佐　久　市　　公　園　一　覧　表</t>
    <rPh sb="0" eb="1">
      <t>レイ</t>
    </rPh>
    <rPh sb="1" eb="2">
      <t>カズ</t>
    </rPh>
    <rPh sb="3" eb="4">
      <t>ネン</t>
    </rPh>
    <rPh sb="4" eb="5">
      <t>ド</t>
    </rPh>
    <rPh sb="20" eb="21">
      <t>ラン</t>
    </rPh>
    <phoneticPr fontId="3"/>
  </si>
  <si>
    <t>稲荷山公園</t>
    <rPh sb="0" eb="1">
      <t>イネ</t>
    </rPh>
    <rPh sb="1" eb="2">
      <t>ニ</t>
    </rPh>
    <rPh sb="2" eb="3">
      <t>ヤマ</t>
    </rPh>
    <rPh sb="3" eb="4">
      <t>コウ</t>
    </rPh>
    <rPh sb="4" eb="5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</si>
</sst>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_);[Red]\(0.00\)"/>
    <numFmt numFmtId="177" formatCode="0.00_ "/>
    <numFmt numFmtId="178" formatCode="#,##0.00_ "/>
    <numFmt numFmtId="179" formatCode="General&quot;箇&quot;&quot;所&quot;"/>
    <numFmt numFmtId="180" formatCode="0_);[Red]\(0\)"/>
    <numFmt numFmtId="181" formatCode="0.0_);[Red]\(0.0\)"/>
    <numFmt numFmtId="182" formatCode="#,##0.0;[Red]\-#,##0.0"/>
    <numFmt numFmtId="183" formatCode="#,##0.00_ ;[Red]\-#,##0.00\ "/>
    <numFmt numFmtId="184" formatCode="#,##0.00_);[Red]\(#,##0.00\)"/>
    <numFmt numFmtId="185" formatCode="#,##0_);[Red]\(#,##0\)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ＤＨＰ平成明朝体W3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1">
    <xf numFmtId="0" fontId="0" fillId="0" borderId="0" xfId="0"/>
    <xf numFmtId="0" fontId="5" fillId="0" borderId="1" xfId="0" applyFont="1" applyBorder="1" applyAlignment="1" applyProtection="1">
      <alignment horizontal="center" vertical="center"/>
    </xf>
    <xf numFmtId="57" fontId="0" fillId="0" borderId="2" xfId="0" applyNumberFormat="1" applyFont="1" applyBorder="1" applyAlignment="1" applyProtection="1">
      <alignment horizontal="distributed" vertical="center" justifyLastLine="1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179" fontId="7" fillId="2" borderId="4" xfId="0" applyNumberFormat="1" applyFont="1" applyFill="1" applyBorder="1" applyAlignment="1" applyProtection="1">
      <alignment horizontal="center" vertical="center"/>
    </xf>
    <xf numFmtId="176" fontId="7" fillId="2" borderId="4" xfId="1" applyNumberFormat="1" applyFont="1" applyFill="1" applyBorder="1" applyAlignment="1" applyProtection="1">
      <alignment vertical="center"/>
    </xf>
    <xf numFmtId="176" fontId="7" fillId="2" borderId="4" xfId="1" applyNumberFormat="1" applyFont="1" applyFill="1" applyBorder="1" applyAlignment="1" applyProtection="1">
      <alignment horizontal="center" vertical="center"/>
    </xf>
    <xf numFmtId="38" fontId="7" fillId="2" borderId="4" xfId="1" applyFont="1" applyFill="1" applyBorder="1" applyAlignment="1" applyProtection="1">
      <alignment vertical="center"/>
    </xf>
    <xf numFmtId="57" fontId="7" fillId="2" borderId="5" xfId="1" applyNumberFormat="1" applyFont="1" applyFill="1" applyBorder="1" applyAlignment="1" applyProtection="1">
      <alignment vertical="center"/>
    </xf>
    <xf numFmtId="177" fontId="7" fillId="2" borderId="6" xfId="1" applyNumberFormat="1" applyFont="1" applyFill="1" applyBorder="1" applyAlignment="1" applyProtection="1">
      <alignment vertical="center"/>
    </xf>
    <xf numFmtId="57" fontId="0" fillId="0" borderId="7" xfId="1" applyNumberFormat="1" applyFont="1" applyFill="1" applyBorder="1" applyAlignment="1" applyProtection="1">
      <alignment horizontal="distributed" vertical="center" justifyLastLine="1"/>
    </xf>
    <xf numFmtId="0" fontId="7" fillId="2" borderId="4" xfId="0" applyFont="1" applyFill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 applyProtection="1">
      <alignment horizontal="center" vertical="center"/>
    </xf>
    <xf numFmtId="49" fontId="0" fillId="0" borderId="9" xfId="1" applyNumberFormat="1" applyFont="1" applyBorder="1" applyAlignment="1" applyProtection="1">
      <alignment horizontal="center" vertical="center"/>
    </xf>
    <xf numFmtId="57" fontId="7" fillId="2" borderId="10" xfId="1" applyNumberFormat="1" applyFont="1" applyFill="1" applyBorder="1" applyAlignment="1" applyProtection="1">
      <alignment vertical="center"/>
    </xf>
    <xf numFmtId="57" fontId="0" fillId="0" borderId="11" xfId="1" applyNumberFormat="1" applyFont="1" applyBorder="1" applyAlignment="1" applyProtection="1">
      <alignment horizontal="distributed" vertical="center" justifyLastLine="1"/>
    </xf>
    <xf numFmtId="178" fontId="0" fillId="0" borderId="12" xfId="0" applyNumberFormat="1" applyFont="1" applyBorder="1" applyAlignment="1" applyProtection="1">
      <alignment horizontal="center" vertical="center"/>
    </xf>
    <xf numFmtId="57" fontId="0" fillId="0" borderId="13" xfId="1" applyNumberFormat="1" applyFont="1" applyBorder="1" applyAlignment="1" applyProtection="1">
      <alignment horizontal="distributed" vertical="center" justifyLastLine="1"/>
    </xf>
    <xf numFmtId="0" fontId="8" fillId="3" borderId="14" xfId="0" applyFont="1" applyFill="1" applyBorder="1" applyAlignment="1" applyProtection="1">
      <alignment horizontal="distributed" vertical="center" justifyLastLine="1"/>
    </xf>
    <xf numFmtId="57" fontId="0" fillId="3" borderId="2" xfId="0" applyNumberFormat="1" applyFont="1" applyFill="1" applyBorder="1" applyAlignment="1" applyProtection="1">
      <alignment horizontal="distributed" vertical="center" justifyLastLine="1" shrinkToFit="1"/>
    </xf>
    <xf numFmtId="57" fontId="0" fillId="0" borderId="2" xfId="1" applyNumberFormat="1" applyFont="1" applyBorder="1" applyAlignment="1" applyProtection="1">
      <alignment horizontal="distributed" vertical="center" justifyLastLine="1"/>
    </xf>
    <xf numFmtId="57" fontId="4" fillId="0" borderId="15" xfId="0" applyNumberFormat="1" applyFont="1" applyFill="1" applyBorder="1" applyAlignment="1" applyProtection="1">
      <alignment horizontal="distributed" vertical="center" justifyLastLine="1" shrinkToFit="1"/>
    </xf>
    <xf numFmtId="3" fontId="0" fillId="0" borderId="16" xfId="0" applyNumberFormat="1" applyFont="1" applyBorder="1" applyAlignment="1" applyProtection="1">
      <alignment horizontal="distributed" vertical="center" justifyLastLine="1" shrinkToFit="1"/>
    </xf>
    <xf numFmtId="0" fontId="7" fillId="2" borderId="17" xfId="0" applyFont="1" applyFill="1" applyBorder="1" applyAlignment="1" applyProtection="1">
      <alignment horizontal="center" vertical="center" shrinkToFit="1"/>
    </xf>
    <xf numFmtId="57" fontId="7" fillId="2" borderId="18" xfId="1" applyNumberFormat="1" applyFont="1" applyFill="1" applyBorder="1" applyAlignment="1" applyProtection="1">
      <alignment vertical="center"/>
    </xf>
    <xf numFmtId="0" fontId="7" fillId="2" borderId="19" xfId="0" applyFont="1" applyFill="1" applyBorder="1" applyAlignment="1" applyProtection="1">
      <alignment horizontal="center" vertical="center" shrinkToFit="1"/>
    </xf>
    <xf numFmtId="57" fontId="7" fillId="2" borderId="20" xfId="1" applyNumberFormat="1" applyFont="1" applyFill="1" applyBorder="1" applyAlignment="1" applyProtection="1">
      <alignment vertical="center"/>
    </xf>
    <xf numFmtId="57" fontId="0" fillId="0" borderId="13" xfId="0" applyNumberFormat="1" applyFont="1" applyBorder="1" applyAlignment="1" applyProtection="1">
      <alignment horizontal="distributed" vertical="center" justifyLastLine="1" shrinkToFit="1"/>
    </xf>
    <xf numFmtId="57" fontId="0" fillId="0" borderId="21" xfId="0" applyNumberFormat="1" applyFont="1" applyFill="1" applyBorder="1" applyAlignment="1" applyProtection="1">
      <alignment horizontal="center" vertical="center" shrinkToFit="1"/>
    </xf>
    <xf numFmtId="0" fontId="0" fillId="0" borderId="0" xfId="0" applyFont="1" applyAlignment="1">
      <alignment vertical="center"/>
    </xf>
    <xf numFmtId="4" fontId="0" fillId="0" borderId="0" xfId="0" applyNumberFormat="1" applyFont="1" applyAlignment="1">
      <alignment vertical="center"/>
    </xf>
    <xf numFmtId="38" fontId="0" fillId="0" borderId="0" xfId="1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distributed" vertical="center" justifyLastLine="1"/>
    </xf>
    <xf numFmtId="178" fontId="0" fillId="0" borderId="23" xfId="0" applyNumberFormat="1" applyFont="1" applyBorder="1" applyAlignment="1" applyProtection="1">
      <alignment vertical="center"/>
    </xf>
    <xf numFmtId="178" fontId="0" fillId="0" borderId="23" xfId="0" applyNumberFormat="1" applyFont="1" applyBorder="1" applyAlignment="1" applyProtection="1">
      <alignment horizontal="center" vertical="center"/>
    </xf>
    <xf numFmtId="57" fontId="0" fillId="0" borderId="7" xfId="1" applyNumberFormat="1" applyFont="1" applyBorder="1" applyAlignment="1" applyProtection="1">
      <alignment horizontal="distributed" vertical="center" justifyLastLine="1"/>
    </xf>
    <xf numFmtId="57" fontId="0" fillId="0" borderId="7" xfId="0" applyNumberFormat="1" applyFont="1" applyBorder="1" applyAlignment="1" applyProtection="1">
      <alignment horizontal="distributed" vertical="center" justifyLastLine="1" shrinkToFit="1"/>
    </xf>
    <xf numFmtId="177" fontId="0" fillId="0" borderId="24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distributed" vertical="center" justifyLastLine="1"/>
    </xf>
    <xf numFmtId="178" fontId="0" fillId="0" borderId="14" xfId="0" applyNumberFormat="1" applyFont="1" applyBorder="1" applyAlignment="1" applyProtection="1">
      <alignment vertical="center"/>
    </xf>
    <xf numFmtId="184" fontId="0" fillId="0" borderId="14" xfId="1" applyNumberFormat="1" applyFont="1" applyFill="1" applyBorder="1" applyAlignment="1" applyProtection="1">
      <alignment vertical="center"/>
    </xf>
    <xf numFmtId="178" fontId="0" fillId="0" borderId="14" xfId="0" applyNumberFormat="1" applyFont="1" applyBorder="1" applyAlignment="1" applyProtection="1">
      <alignment horizontal="center" vertical="center"/>
    </xf>
    <xf numFmtId="176" fontId="0" fillId="0" borderId="14" xfId="1" applyNumberFormat="1" applyFont="1" applyBorder="1" applyAlignment="1" applyProtection="1">
      <alignment vertical="center"/>
    </xf>
    <xf numFmtId="176" fontId="0" fillId="0" borderId="14" xfId="1" applyNumberFormat="1" applyFont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 shrinkToFit="1"/>
    </xf>
    <xf numFmtId="0" fontId="0" fillId="0" borderId="21" xfId="0" applyFont="1" applyFill="1" applyBorder="1" applyAlignment="1" applyProtection="1">
      <alignment horizontal="distributed" vertical="center" justifyLastLine="1"/>
    </xf>
    <xf numFmtId="176" fontId="0" fillId="0" borderId="21" xfId="1" applyNumberFormat="1" applyFont="1" applyFill="1" applyBorder="1" applyAlignment="1" applyProtection="1">
      <alignment vertical="center"/>
    </xf>
    <xf numFmtId="184" fontId="0" fillId="0" borderId="21" xfId="1" applyNumberFormat="1" applyFont="1" applyFill="1" applyBorder="1" applyAlignment="1" applyProtection="1">
      <alignment vertical="center"/>
    </xf>
    <xf numFmtId="178" fontId="0" fillId="0" borderId="21" xfId="0" applyNumberFormat="1" applyFont="1" applyBorder="1" applyAlignment="1" applyProtection="1">
      <alignment horizontal="center" vertical="center"/>
    </xf>
    <xf numFmtId="57" fontId="0" fillId="0" borderId="8" xfId="1" applyNumberFormat="1" applyFont="1" applyFill="1" applyBorder="1" applyAlignment="1" applyProtection="1">
      <alignment horizontal="distributed" vertical="center" justifyLastLine="1"/>
    </xf>
    <xf numFmtId="57" fontId="0" fillId="0" borderId="8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5" xfId="0" applyNumberFormat="1" applyFont="1" applyBorder="1" applyAlignment="1" applyProtection="1">
      <alignment vertical="center"/>
    </xf>
    <xf numFmtId="0" fontId="0" fillId="0" borderId="26" xfId="0" applyFont="1" applyFill="1" applyBorder="1" applyAlignment="1" applyProtection="1">
      <alignment horizontal="center" vertical="center" shrinkToFit="1"/>
    </xf>
    <xf numFmtId="178" fontId="0" fillId="0" borderId="26" xfId="0" applyNumberFormat="1" applyFont="1" applyFill="1" applyBorder="1" applyAlignment="1" applyProtection="1">
      <alignment vertical="center"/>
    </xf>
    <xf numFmtId="184" fontId="0" fillId="0" borderId="26" xfId="1" applyNumberFormat="1" applyFont="1" applyFill="1" applyBorder="1" applyAlignment="1" applyProtection="1">
      <alignment vertical="center"/>
    </xf>
    <xf numFmtId="178" fontId="0" fillId="0" borderId="26" xfId="0" applyNumberFormat="1" applyFont="1" applyBorder="1" applyAlignment="1" applyProtection="1">
      <alignment horizontal="center" vertical="center"/>
    </xf>
    <xf numFmtId="57" fontId="0" fillId="0" borderId="9" xfId="1" applyNumberFormat="1" applyFont="1" applyFill="1" applyBorder="1" applyAlignment="1" applyProtection="1">
      <alignment horizontal="distributed" vertical="center" justifyLastLine="1"/>
    </xf>
    <xf numFmtId="57" fontId="0" fillId="0" borderId="9" xfId="0" applyNumberFormat="1" applyFont="1" applyFill="1" applyBorder="1" applyAlignment="1" applyProtection="1">
      <alignment horizontal="distributed" vertical="center" justifyLastLine="1" shrinkToFit="1"/>
    </xf>
    <xf numFmtId="177" fontId="0" fillId="0" borderId="27" xfId="0" applyNumberFormat="1" applyFont="1" applyBorder="1" applyAlignment="1" applyProtection="1">
      <alignment vertical="center"/>
    </xf>
    <xf numFmtId="178" fontId="0" fillId="4" borderId="28" xfId="0" applyNumberFormat="1" applyFont="1" applyFill="1" applyBorder="1" applyAlignment="1" applyProtection="1">
      <alignment vertical="center"/>
    </xf>
    <xf numFmtId="184" fontId="0" fillId="4" borderId="28" xfId="1" applyNumberFormat="1" applyFont="1" applyFill="1" applyBorder="1" applyAlignment="1" applyProtection="1">
      <alignment vertical="center"/>
    </xf>
    <xf numFmtId="178" fontId="0" fillId="4" borderId="28" xfId="0" applyNumberFormat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horizontal="distributed" vertical="center" justifyLastLine="1"/>
    </xf>
    <xf numFmtId="57" fontId="0" fillId="4" borderId="29" xfId="0" applyNumberFormat="1" applyFont="1" applyFill="1" applyBorder="1" applyAlignment="1" applyProtection="1">
      <alignment horizontal="distributed" vertical="center" justifyLastLine="1" shrinkToFit="1"/>
    </xf>
    <xf numFmtId="177" fontId="0" fillId="4" borderId="30" xfId="0" applyNumberFormat="1" applyFont="1" applyFill="1" applyBorder="1" applyAlignment="1" applyProtection="1">
      <alignment vertical="center"/>
    </xf>
    <xf numFmtId="177" fontId="0" fillId="0" borderId="1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distributed" vertical="center" justifyLastLine="1"/>
    </xf>
    <xf numFmtId="178" fontId="0" fillId="0" borderId="12" xfId="0" applyNumberFormat="1" applyFont="1" applyBorder="1" applyAlignment="1" applyProtection="1">
      <alignment vertical="center"/>
    </xf>
    <xf numFmtId="177" fontId="0" fillId="0" borderId="31" xfId="0" applyNumberFormat="1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185" fontId="0" fillId="0" borderId="14" xfId="1" applyNumberFormat="1" applyFont="1" applyFill="1" applyBorder="1" applyAlignment="1" applyProtection="1">
      <alignment vertical="center"/>
    </xf>
    <xf numFmtId="38" fontId="0" fillId="0" borderId="2" xfId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38" fontId="0" fillId="0" borderId="15" xfId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40" fontId="0" fillId="0" borderId="21" xfId="1" applyNumberFormat="1" applyFont="1" applyFill="1" applyBorder="1" applyAlignment="1" applyProtection="1">
      <alignment horizontal="right" vertical="center"/>
    </xf>
    <xf numFmtId="38" fontId="0" fillId="0" borderId="32" xfId="1" applyFont="1" applyBorder="1" applyAlignment="1" applyProtection="1">
      <alignment horizontal="center" vertical="center"/>
    </xf>
    <xf numFmtId="57" fontId="0" fillId="0" borderId="21" xfId="1" applyNumberFormat="1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vertical="center"/>
    </xf>
    <xf numFmtId="40" fontId="0" fillId="0" borderId="26" xfId="1" applyNumberFormat="1" applyFont="1" applyFill="1" applyBorder="1" applyAlignment="1" applyProtection="1">
      <alignment horizontal="right" vertical="center"/>
    </xf>
    <xf numFmtId="38" fontId="0" fillId="0" borderId="33" xfId="1" applyFont="1" applyBorder="1" applyAlignment="1" applyProtection="1">
      <alignment horizontal="center" vertical="center"/>
    </xf>
    <xf numFmtId="57" fontId="0" fillId="0" borderId="9" xfId="1" applyNumberFormat="1" applyFont="1" applyBorder="1" applyAlignment="1" applyProtection="1">
      <alignment horizontal="center" vertical="center"/>
    </xf>
    <xf numFmtId="0" fontId="0" fillId="4" borderId="28" xfId="0" applyFont="1" applyFill="1" applyBorder="1" applyAlignment="1" applyProtection="1">
      <alignment vertical="center"/>
    </xf>
    <xf numFmtId="0" fontId="0" fillId="4" borderId="28" xfId="0" applyFont="1" applyFill="1" applyBorder="1" applyAlignment="1" applyProtection="1">
      <alignment horizontal="center" vertical="center"/>
    </xf>
    <xf numFmtId="40" fontId="0" fillId="4" borderId="28" xfId="1" applyNumberFormat="1" applyFont="1" applyFill="1" applyBorder="1" applyAlignment="1" applyProtection="1">
      <alignment horizontal="right" vertical="center"/>
    </xf>
    <xf numFmtId="38" fontId="0" fillId="4" borderId="34" xfId="1" applyFont="1" applyFill="1" applyBorder="1" applyAlignment="1" applyProtection="1">
      <alignment horizontal="center" vertical="center"/>
    </xf>
    <xf numFmtId="57" fontId="0" fillId="4" borderId="29" xfId="1" applyNumberFormat="1" applyFont="1" applyFill="1" applyBorder="1" applyAlignment="1" applyProtection="1">
      <alignment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vertical="center"/>
    </xf>
    <xf numFmtId="180" fontId="0" fillId="0" borderId="23" xfId="1" applyNumberFormat="1" applyFont="1" applyFill="1" applyBorder="1" applyAlignment="1" applyProtection="1">
      <alignment vertical="center"/>
    </xf>
    <xf numFmtId="176" fontId="0" fillId="0" borderId="23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horizontal="right" vertical="center"/>
    </xf>
    <xf numFmtId="38" fontId="0" fillId="0" borderId="23" xfId="1" applyFont="1" applyBorder="1" applyAlignment="1" applyProtection="1">
      <alignment horizontal="center" vertical="center"/>
    </xf>
    <xf numFmtId="38" fontId="0" fillId="0" borderId="24" xfId="1" applyFont="1" applyBorder="1" applyAlignment="1" applyProtection="1">
      <alignment vertical="center"/>
    </xf>
    <xf numFmtId="176" fontId="0" fillId="0" borderId="14" xfId="1" applyNumberFormat="1" applyFont="1" applyFill="1" applyBorder="1" applyAlignment="1" applyProtection="1">
      <alignment vertical="center"/>
    </xf>
    <xf numFmtId="180" fontId="0" fillId="0" borderId="14" xfId="1" applyNumberFormat="1" applyFont="1" applyFill="1" applyBorder="1" applyAlignment="1" applyProtection="1">
      <alignment vertical="center"/>
    </xf>
    <xf numFmtId="57" fontId="0" fillId="2" borderId="5" xfId="0" applyNumberFormat="1" applyFont="1" applyFill="1" applyBorder="1" applyAlignment="1" applyProtection="1">
      <alignment horizontal="center" vertical="center" shrinkToFit="1"/>
    </xf>
    <xf numFmtId="176" fontId="0" fillId="0" borderId="35" xfId="1" applyNumberFormat="1" applyFont="1" applyFill="1" applyBorder="1" applyAlignment="1" applyProtection="1">
      <alignment vertical="center"/>
    </xf>
    <xf numFmtId="178" fontId="0" fillId="0" borderId="35" xfId="0" applyNumberFormat="1" applyFont="1" applyBorder="1" applyAlignment="1" applyProtection="1">
      <alignment horizontal="center" vertical="center"/>
    </xf>
    <xf numFmtId="57" fontId="0" fillId="0" borderId="36" xfId="1" applyNumberFormat="1" applyFont="1" applyBorder="1" applyAlignment="1" applyProtection="1">
      <alignment horizontal="distributed" vertical="center" justifyLastLine="1"/>
    </xf>
    <xf numFmtId="57" fontId="0" fillId="0" borderId="36" xfId="0" applyNumberFormat="1" applyFont="1" applyBorder="1" applyAlignment="1" applyProtection="1">
      <alignment horizontal="distributed" vertical="center" justifyLastLine="1" shrinkToFit="1"/>
    </xf>
    <xf numFmtId="177" fontId="0" fillId="0" borderId="37" xfId="0" applyNumberFormat="1" applyFont="1" applyBorder="1" applyAlignment="1" applyProtection="1">
      <alignment vertical="center"/>
    </xf>
    <xf numFmtId="176" fontId="0" fillId="0" borderId="26" xfId="1" applyNumberFormat="1" applyFont="1" applyFill="1" applyBorder="1" applyAlignment="1" applyProtection="1">
      <alignment vertical="center"/>
    </xf>
    <xf numFmtId="57" fontId="0" fillId="0" borderId="9" xfId="1" applyNumberFormat="1" applyFont="1" applyBorder="1" applyAlignment="1" applyProtection="1">
      <alignment horizontal="distributed" vertical="center" justifyLastLine="1"/>
    </xf>
    <xf numFmtId="57" fontId="0" fillId="0" borderId="9" xfId="0" applyNumberFormat="1" applyFont="1" applyBorder="1" applyAlignment="1" applyProtection="1">
      <alignment horizontal="distributed" vertical="center" justifyLastLine="1" shrinkToFit="1"/>
    </xf>
    <xf numFmtId="178" fontId="0" fillId="4" borderId="28" xfId="0" applyNumberFormat="1" applyFont="1" applyFill="1" applyBorder="1" applyAlignment="1" applyProtection="1">
      <alignment horizontal="right" vertical="top"/>
    </xf>
    <xf numFmtId="176" fontId="0" fillId="4" borderId="28" xfId="1" applyNumberFormat="1" applyFont="1" applyFill="1" applyBorder="1" applyAlignment="1" applyProtection="1">
      <alignment vertical="center"/>
    </xf>
    <xf numFmtId="0" fontId="0" fillId="0" borderId="38" xfId="0" applyFont="1" applyBorder="1" applyAlignment="1" applyProtection="1">
      <alignment horizontal="center" vertical="center" shrinkToFit="1"/>
    </xf>
    <xf numFmtId="178" fontId="0" fillId="0" borderId="38" xfId="0" applyNumberFormat="1" applyFont="1" applyBorder="1" applyAlignment="1" applyProtection="1">
      <alignment vertical="center"/>
    </xf>
    <xf numFmtId="57" fontId="0" fillId="0" borderId="8" xfId="1" applyNumberFormat="1" applyFont="1" applyBorder="1" applyAlignment="1" applyProtection="1">
      <alignment horizontal="distributed" vertical="center" justifyLastLine="1"/>
    </xf>
    <xf numFmtId="57" fontId="0" fillId="0" borderId="8" xfId="0" applyNumberFormat="1" applyFont="1" applyBorder="1" applyAlignment="1" applyProtection="1">
      <alignment horizontal="distributed" vertical="center" justifyLastLine="1" shrinkToFit="1"/>
    </xf>
    <xf numFmtId="178" fontId="0" fillId="0" borderId="39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center" vertical="center" shrinkToFit="1"/>
    </xf>
    <xf numFmtId="178" fontId="0" fillId="0" borderId="21" xfId="0" applyNumberFormat="1" applyFont="1" applyFill="1" applyBorder="1" applyAlignment="1" applyProtection="1">
      <alignment vertical="center"/>
    </xf>
    <xf numFmtId="178" fontId="0" fillId="0" borderId="21" xfId="0" applyNumberFormat="1" applyFont="1" applyFill="1" applyBorder="1" applyAlignment="1" applyProtection="1">
      <alignment horizontal="center" vertical="center"/>
    </xf>
    <xf numFmtId="57" fontId="0" fillId="4" borderId="28" xfId="0" applyNumberFormat="1" applyFont="1" applyFill="1" applyBorder="1" applyAlignment="1" applyProtection="1">
      <alignment horizontal="center" vertical="center" shrinkToFit="1"/>
    </xf>
    <xf numFmtId="177" fontId="0" fillId="4" borderId="30" xfId="0" applyNumberFormat="1" applyFont="1" applyFill="1" applyBorder="1" applyAlignment="1" applyProtection="1">
      <alignment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distributed" vertical="center" justifyLastLine="1"/>
    </xf>
    <xf numFmtId="178" fontId="0" fillId="0" borderId="23" xfId="0" applyNumberFormat="1" applyFont="1" applyFill="1" applyBorder="1" applyAlignment="1" applyProtection="1">
      <alignment vertical="center"/>
    </xf>
    <xf numFmtId="178" fontId="0" fillId="0" borderId="23" xfId="0" applyNumberFormat="1" applyFont="1" applyFill="1" applyBorder="1" applyAlignment="1" applyProtection="1">
      <alignment horizontal="center" vertical="center"/>
    </xf>
    <xf numFmtId="180" fontId="0" fillId="0" borderId="23" xfId="1" applyNumberFormat="1" applyFont="1" applyBorder="1" applyAlignment="1" applyProtection="1">
      <alignment vertical="center"/>
    </xf>
    <xf numFmtId="176" fontId="0" fillId="0" borderId="23" xfId="1" applyNumberFormat="1" applyFont="1" applyBorder="1" applyAlignment="1" applyProtection="1">
      <alignment vertical="center"/>
    </xf>
    <xf numFmtId="57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distributed" vertical="center" justifyLastLine="1"/>
    </xf>
    <xf numFmtId="178" fontId="0" fillId="0" borderId="14" xfId="0" applyNumberFormat="1" applyFont="1" applyFill="1" applyBorder="1" applyAlignment="1" applyProtection="1">
      <alignment vertical="center"/>
    </xf>
    <xf numFmtId="57" fontId="0" fillId="0" borderId="2" xfId="1" applyNumberFormat="1" applyFont="1" applyFill="1" applyBorder="1" applyAlignment="1" applyProtection="1">
      <alignment horizontal="distributed" vertical="center" justifyLastLine="1"/>
    </xf>
    <xf numFmtId="57" fontId="0" fillId="0" borderId="2" xfId="0" applyNumberFormat="1" applyFont="1" applyFill="1" applyBorder="1" applyAlignment="1" applyProtection="1">
      <alignment horizontal="center" vertical="center" shrinkToFit="1"/>
    </xf>
    <xf numFmtId="0" fontId="0" fillId="0" borderId="22" xfId="0" applyFont="1" applyBorder="1" applyAlignment="1" applyProtection="1">
      <alignment horizontal="center" vertical="center" justifyLastLine="1"/>
    </xf>
    <xf numFmtId="178" fontId="0" fillId="0" borderId="22" xfId="0" applyNumberFormat="1" applyFont="1" applyBorder="1" applyAlignment="1" applyProtection="1">
      <alignment vertical="center"/>
    </xf>
    <xf numFmtId="178" fontId="0" fillId="0" borderId="40" xfId="0" applyNumberFormat="1" applyFont="1" applyBorder="1" applyAlignment="1" applyProtection="1">
      <alignment vertical="center"/>
    </xf>
    <xf numFmtId="176" fontId="0" fillId="0" borderId="39" xfId="1" applyNumberFormat="1" applyFont="1" applyFill="1" applyBorder="1" applyAlignment="1" applyProtection="1">
      <alignment vertical="center"/>
    </xf>
    <xf numFmtId="57" fontId="0" fillId="0" borderId="40" xfId="1" applyNumberFormat="1" applyFont="1" applyBorder="1" applyAlignment="1" applyProtection="1">
      <alignment horizontal="distributed" vertical="center" justifyLastLine="1"/>
    </xf>
    <xf numFmtId="57" fontId="0" fillId="0" borderId="40" xfId="0" applyNumberFormat="1" applyFont="1" applyBorder="1" applyAlignment="1" applyProtection="1">
      <alignment horizontal="distributed" vertical="center" justifyLastLine="1" shrinkToFit="1"/>
    </xf>
    <xf numFmtId="177" fontId="0" fillId="0" borderId="41" xfId="0" applyNumberFormat="1" applyFont="1" applyBorder="1" applyAlignment="1" applyProtection="1">
      <alignment vertical="center"/>
    </xf>
    <xf numFmtId="178" fontId="0" fillId="0" borderId="9" xfId="0" applyNumberFormat="1" applyFont="1" applyBorder="1" applyAlignment="1" applyProtection="1">
      <alignment vertical="center"/>
    </xf>
    <xf numFmtId="178" fontId="0" fillId="0" borderId="26" xfId="0" applyNumberFormat="1" applyFont="1" applyBorder="1" applyAlignment="1" applyProtection="1">
      <alignment vertical="center"/>
    </xf>
    <xf numFmtId="176" fontId="0" fillId="0" borderId="38" xfId="1" applyNumberFormat="1" applyFont="1" applyFill="1" applyBorder="1" applyAlignment="1" applyProtection="1">
      <alignment vertical="center"/>
    </xf>
    <xf numFmtId="178" fontId="0" fillId="0" borderId="38" xfId="0" applyNumberFormat="1" applyFont="1" applyBorder="1" applyAlignment="1" applyProtection="1">
      <alignment horizontal="center" vertical="center"/>
    </xf>
    <xf numFmtId="57" fontId="0" fillId="0" borderId="42" xfId="1" applyNumberFormat="1" applyFont="1" applyBorder="1" applyAlignment="1" applyProtection="1">
      <alignment horizontal="distributed" vertical="center" justifyLastLine="1"/>
    </xf>
    <xf numFmtId="57" fontId="0" fillId="0" borderId="42" xfId="0" applyNumberFormat="1" applyFont="1" applyBorder="1" applyAlignment="1" applyProtection="1">
      <alignment horizontal="distributed" vertical="center" justifyLastLine="1" shrinkToFit="1"/>
    </xf>
    <xf numFmtId="38" fontId="0" fillId="0" borderId="21" xfId="1" applyFont="1" applyBorder="1" applyAlignment="1" applyProtection="1">
      <alignment horizontal="right" vertical="center"/>
    </xf>
    <xf numFmtId="4" fontId="0" fillId="0" borderId="26" xfId="0" applyNumberFormat="1" applyFont="1" applyBorder="1" applyAlignment="1" applyProtection="1">
      <alignment vertical="center"/>
    </xf>
    <xf numFmtId="38" fontId="0" fillId="0" borderId="26" xfId="1" applyFont="1" applyBorder="1" applyAlignment="1" applyProtection="1">
      <alignment horizontal="right" vertical="center"/>
    </xf>
    <xf numFmtId="0" fontId="0" fillId="0" borderId="12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vertical="center"/>
    </xf>
    <xf numFmtId="176" fontId="0" fillId="0" borderId="38" xfId="1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distributed" vertical="center" justifyLastLine="1"/>
    </xf>
    <xf numFmtId="177" fontId="0" fillId="0" borderId="22" xfId="0" applyNumberFormat="1" applyFont="1" applyBorder="1" applyAlignment="1" applyProtection="1">
      <alignment horizontal="right" vertical="center" justifyLastLine="1"/>
    </xf>
    <xf numFmtId="176" fontId="0" fillId="0" borderId="22" xfId="1" applyNumberFormat="1" applyFont="1" applyFill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center" vertical="center" shrinkToFit="1"/>
    </xf>
    <xf numFmtId="179" fontId="7" fillId="2" borderId="3" xfId="0" applyNumberFormat="1" applyFont="1" applyFill="1" applyBorder="1" applyAlignment="1" applyProtection="1">
      <alignment horizontal="center" vertical="center"/>
    </xf>
    <xf numFmtId="176" fontId="7" fillId="2" borderId="3" xfId="1" applyNumberFormat="1" applyFont="1" applyFill="1" applyBorder="1" applyAlignment="1" applyProtection="1">
      <alignment vertical="center"/>
    </xf>
    <xf numFmtId="176" fontId="7" fillId="2" borderId="3" xfId="1" applyNumberFormat="1" applyFont="1" applyFill="1" applyBorder="1" applyAlignment="1" applyProtection="1">
      <alignment horizontal="center" vertical="center"/>
    </xf>
    <xf numFmtId="38" fontId="7" fillId="2" borderId="3" xfId="1" applyFont="1" applyFill="1" applyBorder="1" applyAlignment="1" applyProtection="1">
      <alignment vertical="center"/>
    </xf>
    <xf numFmtId="57" fontId="0" fillId="2" borderId="10" xfId="0" applyNumberFormat="1" applyFont="1" applyFill="1" applyBorder="1" applyAlignment="1" applyProtection="1">
      <alignment horizontal="center" vertical="center" shrinkToFit="1"/>
    </xf>
    <xf numFmtId="38" fontId="0" fillId="0" borderId="11" xfId="1" applyFont="1" applyBorder="1" applyAlignment="1" applyProtection="1">
      <alignment vertical="center"/>
    </xf>
    <xf numFmtId="57" fontId="0" fillId="0" borderId="43" xfId="0" applyNumberFormat="1" applyFont="1" applyBorder="1" applyAlignment="1" applyProtection="1">
      <alignment horizontal="distributed" vertical="center" justifyLastLine="1" shrinkToFit="1"/>
    </xf>
    <xf numFmtId="176" fontId="0" fillId="0" borderId="12" xfId="1" applyNumberFormat="1" applyFont="1" applyBorder="1" applyAlignment="1" applyProtection="1">
      <alignment vertical="center"/>
    </xf>
    <xf numFmtId="57" fontId="0" fillId="0" borderId="13" xfId="1" applyNumberFormat="1" applyFont="1" applyBorder="1" applyAlignment="1" applyProtection="1">
      <alignment vertical="center"/>
    </xf>
    <xf numFmtId="177" fontId="7" fillId="2" borderId="44" xfId="1" applyNumberFormat="1" applyFont="1" applyFill="1" applyBorder="1" applyAlignment="1" applyProtection="1">
      <alignment vertical="center"/>
    </xf>
    <xf numFmtId="0" fontId="0" fillId="0" borderId="45" xfId="0" applyFont="1" applyBorder="1" applyAlignment="1" applyProtection="1">
      <alignment vertical="center"/>
    </xf>
    <xf numFmtId="0" fontId="0" fillId="0" borderId="46" xfId="0" applyFont="1" applyBorder="1" applyAlignment="1" applyProtection="1">
      <alignment horizontal="center" vertical="center"/>
    </xf>
    <xf numFmtId="178" fontId="0" fillId="3" borderId="14" xfId="0" applyNumberFormat="1" applyFont="1" applyFill="1" applyBorder="1" applyAlignment="1" applyProtection="1">
      <alignment vertical="center" shrinkToFit="1"/>
    </xf>
    <xf numFmtId="178" fontId="0" fillId="3" borderId="14" xfId="0" applyNumberFormat="1" applyFont="1" applyFill="1" applyBorder="1" applyAlignment="1" applyProtection="1">
      <alignment horizontal="center" vertical="center" shrinkToFit="1"/>
    </xf>
    <xf numFmtId="57" fontId="0" fillId="3" borderId="2" xfId="1" applyNumberFormat="1" applyFont="1" applyFill="1" applyBorder="1" applyAlignment="1" applyProtection="1">
      <alignment horizontal="distributed" vertical="center" justifyLastLine="1"/>
    </xf>
    <xf numFmtId="38" fontId="0" fillId="0" borderId="15" xfId="1" applyFont="1" applyFill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horizontal="distributed" vertical="center" justifyLastLine="1" shrinkToFit="1"/>
    </xf>
    <xf numFmtId="0" fontId="0" fillId="0" borderId="47" xfId="0" applyFont="1" applyBorder="1" applyAlignment="1" applyProtection="1">
      <alignment horizontal="center" vertical="center" shrinkToFit="1"/>
    </xf>
    <xf numFmtId="0" fontId="0" fillId="0" borderId="48" xfId="0" applyFont="1" applyBorder="1" applyAlignment="1" applyProtection="1">
      <alignment horizontal="distributed" vertical="center" justifyLastLine="1"/>
    </xf>
    <xf numFmtId="178" fontId="0" fillId="0" borderId="47" xfId="0" applyNumberFormat="1" applyFont="1" applyBorder="1" applyAlignment="1" applyProtection="1">
      <alignment vertical="center"/>
    </xf>
    <xf numFmtId="176" fontId="0" fillId="0" borderId="47" xfId="1" applyNumberFormat="1" applyFont="1" applyFill="1" applyBorder="1" applyAlignment="1" applyProtection="1">
      <alignment vertical="center"/>
    </xf>
    <xf numFmtId="178" fontId="0" fillId="0" borderId="47" xfId="0" applyNumberFormat="1" applyFont="1" applyBorder="1" applyAlignment="1" applyProtection="1">
      <alignment horizontal="center" vertical="center"/>
    </xf>
    <xf numFmtId="57" fontId="0" fillId="0" borderId="16" xfId="1" applyNumberFormat="1" applyFont="1" applyBorder="1" applyAlignment="1" applyProtection="1">
      <alignment horizontal="distributed" vertical="center" justifyLastLine="1"/>
    </xf>
    <xf numFmtId="38" fontId="0" fillId="0" borderId="49" xfId="1" applyFont="1" applyFill="1" applyBorder="1" applyAlignment="1" applyProtection="1">
      <alignment vertical="center"/>
    </xf>
    <xf numFmtId="179" fontId="7" fillId="2" borderId="17" xfId="0" applyNumberFormat="1" applyFont="1" applyFill="1" applyBorder="1" applyAlignment="1" applyProtection="1">
      <alignment horizontal="center" vertical="center"/>
    </xf>
    <xf numFmtId="176" fontId="7" fillId="2" borderId="17" xfId="1" applyNumberFormat="1" applyFont="1" applyFill="1" applyBorder="1" applyAlignment="1" applyProtection="1">
      <alignment vertical="center"/>
    </xf>
    <xf numFmtId="176" fontId="7" fillId="2" borderId="17" xfId="1" applyNumberFormat="1" applyFont="1" applyFill="1" applyBorder="1" applyAlignment="1" applyProtection="1">
      <alignment vertical="center" shrinkToFit="1"/>
    </xf>
    <xf numFmtId="176" fontId="7" fillId="2" borderId="17" xfId="1" applyNumberFormat="1" applyFont="1" applyFill="1" applyBorder="1" applyAlignment="1" applyProtection="1">
      <alignment horizontal="center" vertical="center"/>
    </xf>
    <xf numFmtId="38" fontId="7" fillId="2" borderId="17" xfId="1" applyFont="1" applyFill="1" applyBorder="1" applyAlignment="1" applyProtection="1">
      <alignment vertical="center"/>
    </xf>
    <xf numFmtId="38" fontId="0" fillId="2" borderId="18" xfId="1" applyFont="1" applyFill="1" applyBorder="1" applyAlignment="1" applyProtection="1">
      <alignment horizontal="center" vertical="center" shrinkToFit="1"/>
    </xf>
    <xf numFmtId="38" fontId="0" fillId="2" borderId="50" xfId="1" applyFont="1" applyFill="1" applyBorder="1" applyAlignment="1" applyProtection="1">
      <alignment vertical="center"/>
    </xf>
    <xf numFmtId="0" fontId="0" fillId="0" borderId="51" xfId="0" applyFont="1" applyBorder="1" applyAlignment="1" applyProtection="1">
      <alignment vertical="center"/>
    </xf>
    <xf numFmtId="176" fontId="7" fillId="2" borderId="19" xfId="1" applyNumberFormat="1" applyFont="1" applyFill="1" applyBorder="1" applyAlignment="1" applyProtection="1">
      <alignment vertical="center"/>
    </xf>
    <xf numFmtId="38" fontId="0" fillId="2" borderId="20" xfId="1" applyFont="1" applyFill="1" applyBorder="1" applyAlignment="1" applyProtection="1">
      <alignment horizontal="center" vertical="center" shrinkToFit="1"/>
    </xf>
    <xf numFmtId="38" fontId="0" fillId="2" borderId="52" xfId="1" applyFont="1" applyFill="1" applyBorder="1" applyAlignment="1" applyProtection="1">
      <alignment vertical="center"/>
    </xf>
    <xf numFmtId="177" fontId="7" fillId="2" borderId="52" xfId="1" applyNumberFormat="1" applyFont="1" applyFill="1" applyBorder="1" applyAlignment="1" applyProtection="1">
      <alignment vertical="center"/>
    </xf>
    <xf numFmtId="38" fontId="0" fillId="0" borderId="23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vertical="center"/>
    </xf>
    <xf numFmtId="38" fontId="0" fillId="0" borderId="21" xfId="1" applyFont="1" applyFill="1" applyBorder="1" applyAlignment="1" applyProtection="1">
      <alignment vertical="center"/>
    </xf>
    <xf numFmtId="38" fontId="0" fillId="0" borderId="26" xfId="1" applyFont="1" applyFill="1" applyBorder="1" applyAlignment="1" applyProtection="1">
      <alignment vertical="center"/>
    </xf>
    <xf numFmtId="40" fontId="0" fillId="0" borderId="14" xfId="1" applyNumberFormat="1" applyFont="1" applyBorder="1" applyAlignment="1" applyProtection="1">
      <alignment vertical="center"/>
    </xf>
    <xf numFmtId="38" fontId="0" fillId="0" borderId="12" xfId="1" applyFont="1" applyBorder="1" applyAlignment="1" applyProtection="1">
      <alignment vertical="center"/>
    </xf>
    <xf numFmtId="38" fontId="0" fillId="0" borderId="14" xfId="1" applyFont="1" applyBorder="1" applyAlignment="1" applyProtection="1">
      <alignment horizontal="right" vertical="center"/>
    </xf>
    <xf numFmtId="40" fontId="0" fillId="0" borderId="23" xfId="1" applyNumberFormat="1" applyFont="1" applyBorder="1" applyAlignment="1" applyProtection="1">
      <alignment vertical="center"/>
    </xf>
    <xf numFmtId="38" fontId="0" fillId="0" borderId="47" xfId="1" applyFont="1" applyBorder="1" applyAlignment="1" applyProtection="1">
      <alignment vertical="center"/>
    </xf>
    <xf numFmtId="38" fontId="0" fillId="0" borderId="35" xfId="1" applyFont="1" applyBorder="1" applyAlignment="1" applyProtection="1">
      <alignment vertical="center"/>
    </xf>
    <xf numFmtId="38" fontId="0" fillId="0" borderId="26" xfId="1" applyFont="1" applyBorder="1" applyAlignment="1" applyProtection="1">
      <alignment vertical="center"/>
    </xf>
    <xf numFmtId="38" fontId="0" fillId="0" borderId="21" xfId="1" applyFont="1" applyBorder="1" applyAlignment="1" applyProtection="1">
      <alignment vertical="center"/>
    </xf>
    <xf numFmtId="38" fontId="0" fillId="0" borderId="23" xfId="1" applyFont="1" applyFill="1" applyBorder="1" applyAlignment="1" applyProtection="1">
      <alignment vertical="center"/>
    </xf>
    <xf numFmtId="38" fontId="0" fillId="0" borderId="14" xfId="1" applyFont="1" applyFill="1" applyBorder="1" applyAlignment="1" applyProtection="1">
      <alignment vertical="center"/>
    </xf>
    <xf numFmtId="38" fontId="0" fillId="0" borderId="39" xfId="1" applyFont="1" applyBorder="1" applyAlignment="1" applyProtection="1">
      <alignment vertical="center"/>
    </xf>
    <xf numFmtId="38" fontId="0" fillId="0" borderId="38" xfId="1" applyFont="1" applyBorder="1" applyAlignment="1" applyProtection="1">
      <alignment vertical="center"/>
    </xf>
    <xf numFmtId="177" fontId="0" fillId="0" borderId="21" xfId="0" applyNumberFormat="1" applyFont="1" applyBorder="1" applyAlignment="1" applyProtection="1">
      <alignment vertical="center"/>
    </xf>
    <xf numFmtId="177" fontId="0" fillId="0" borderId="53" xfId="0" applyNumberFormat="1" applyFont="1" applyBorder="1" applyAlignment="1" applyProtection="1">
      <alignment vertical="center"/>
    </xf>
    <xf numFmtId="40" fontId="0" fillId="0" borderId="22" xfId="1" applyNumberFormat="1" applyFont="1" applyBorder="1" applyAlignment="1" applyProtection="1">
      <alignment vertical="center"/>
    </xf>
    <xf numFmtId="183" fontId="0" fillId="0" borderId="12" xfId="1" applyNumberFormat="1" applyFont="1" applyBorder="1" applyAlignment="1" applyProtection="1">
      <alignment vertical="center"/>
    </xf>
    <xf numFmtId="4" fontId="0" fillId="0" borderId="19" xfId="0" applyNumberFormat="1" applyFont="1" applyBorder="1" applyAlignment="1" applyProtection="1">
      <alignment horizontal="center" vertical="center"/>
    </xf>
    <xf numFmtId="38" fontId="0" fillId="0" borderId="19" xfId="1" applyFont="1" applyBorder="1" applyAlignment="1" applyProtection="1">
      <alignment horizontal="center" vertical="center"/>
    </xf>
    <xf numFmtId="38" fontId="0" fillId="4" borderId="28" xfId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vertical="center"/>
    </xf>
    <xf numFmtId="176" fontId="7" fillId="2" borderId="12" xfId="1" applyNumberFormat="1" applyFont="1" applyFill="1" applyBorder="1" applyAlignment="1" applyProtection="1">
      <alignment horizontal="center" vertical="center"/>
    </xf>
    <xf numFmtId="57" fontId="7" fillId="2" borderId="13" xfId="1" applyNumberFormat="1" applyFont="1" applyFill="1" applyBorder="1" applyAlignment="1" applyProtection="1">
      <alignment vertical="center"/>
    </xf>
    <xf numFmtId="57" fontId="0" fillId="2" borderId="13" xfId="0" applyNumberFormat="1" applyFont="1" applyFill="1" applyBorder="1" applyAlignment="1" applyProtection="1">
      <alignment horizontal="center" vertical="center" shrinkToFit="1"/>
    </xf>
    <xf numFmtId="38" fontId="0" fillId="3" borderId="14" xfId="1" applyFont="1" applyFill="1" applyBorder="1" applyAlignment="1" applyProtection="1">
      <alignment vertical="center"/>
    </xf>
    <xf numFmtId="49" fontId="0" fillId="0" borderId="21" xfId="0" applyNumberFormat="1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47" xfId="0" applyFont="1" applyBorder="1" applyAlignment="1" applyProtection="1">
      <alignment horizontal="distributed" vertical="center" justifyLastLine="1"/>
    </xf>
    <xf numFmtId="177" fontId="0" fillId="0" borderId="49" xfId="0" applyNumberFormat="1" applyFont="1" applyBorder="1" applyAlignment="1" applyProtection="1">
      <alignment vertical="center"/>
    </xf>
    <xf numFmtId="179" fontId="7" fillId="2" borderId="12" xfId="0" applyNumberFormat="1" applyFont="1" applyFill="1" applyBorder="1" applyAlignment="1" applyProtection="1">
      <alignment horizontal="center" vertical="center"/>
    </xf>
    <xf numFmtId="177" fontId="0" fillId="0" borderId="54" xfId="0" applyNumberFormat="1" applyFont="1" applyBorder="1" applyAlignment="1" applyProtection="1">
      <alignment vertical="center" shrinkToFit="1"/>
    </xf>
    <xf numFmtId="177" fontId="0" fillId="0" borderId="31" xfId="0" applyNumberFormat="1" applyFont="1" applyBorder="1" applyAlignment="1" applyProtection="1">
      <alignment vertical="center" shrinkToFit="1"/>
    </xf>
    <xf numFmtId="38" fontId="0" fillId="0" borderId="22" xfId="1" applyFont="1" applyBorder="1" applyAlignment="1" applyProtection="1">
      <alignment horizontal="center" vertical="center"/>
    </xf>
    <xf numFmtId="179" fontId="7" fillId="2" borderId="19" xfId="0" applyNumberFormat="1" applyFont="1" applyFill="1" applyBorder="1" applyAlignment="1" applyProtection="1">
      <alignment horizontal="center" vertical="center"/>
    </xf>
    <xf numFmtId="178" fontId="0" fillId="0" borderId="21" xfId="0" applyNumberFormat="1" applyFont="1" applyBorder="1" applyAlignment="1" applyProtection="1">
      <alignment vertical="center"/>
    </xf>
    <xf numFmtId="180" fontId="0" fillId="0" borderId="21" xfId="1" applyNumberFormat="1" applyFont="1" applyFill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</xf>
    <xf numFmtId="38" fontId="0" fillId="4" borderId="28" xfId="1" applyFont="1" applyFill="1" applyBorder="1" applyAlignment="1" applyProtection="1">
      <alignment horizontal="right" vertical="center"/>
    </xf>
    <xf numFmtId="49" fontId="0" fillId="4" borderId="29" xfId="1" applyNumberFormat="1" applyFont="1" applyFill="1" applyBorder="1" applyAlignment="1" applyProtection="1">
      <alignment horizontal="center" vertical="center"/>
    </xf>
    <xf numFmtId="177" fontId="0" fillId="0" borderId="31" xfId="0" applyNumberFormat="1" applyFont="1" applyFill="1" applyBorder="1" applyAlignment="1" applyProtection="1">
      <alignment vertical="center"/>
    </xf>
    <xf numFmtId="0" fontId="0" fillId="0" borderId="19" xfId="0" applyFont="1" applyBorder="1" applyAlignment="1" applyProtection="1"/>
    <xf numFmtId="38" fontId="0" fillId="0" borderId="22" xfId="1" applyNumberFormat="1" applyFont="1" applyBorder="1" applyAlignment="1" applyProtection="1">
      <alignment vertical="center"/>
    </xf>
    <xf numFmtId="177" fontId="0" fillId="0" borderId="12" xfId="0" applyNumberFormat="1" applyFont="1" applyBorder="1" applyAlignment="1" applyProtection="1">
      <alignment horizontal="right" vertical="center" justifyLastLine="1"/>
    </xf>
    <xf numFmtId="176" fontId="0" fillId="0" borderId="12" xfId="1" applyNumberFormat="1" applyFont="1" applyFill="1" applyBorder="1" applyAlignment="1" applyProtection="1">
      <alignment vertical="center"/>
    </xf>
    <xf numFmtId="38" fontId="0" fillId="0" borderId="12" xfId="1" applyNumberFormat="1" applyFont="1" applyBorder="1" applyAlignment="1" applyProtection="1">
      <alignment vertical="center"/>
    </xf>
    <xf numFmtId="38" fontId="0" fillId="0" borderId="13" xfId="1" applyFont="1" applyBorder="1" applyAlignment="1" applyProtection="1">
      <alignment horizontal="center" vertical="center"/>
    </xf>
    <xf numFmtId="57" fontId="0" fillId="0" borderId="31" xfId="0" applyNumberFormat="1" applyFont="1" applyBorder="1" applyAlignment="1" applyProtection="1">
      <alignment horizontal="center" vertical="center" shrinkToFit="1"/>
    </xf>
    <xf numFmtId="38" fontId="0" fillId="0" borderId="2" xfId="1" applyFont="1" applyBorder="1" applyAlignment="1" applyProtection="1">
      <alignment vertical="center"/>
    </xf>
    <xf numFmtId="178" fontId="0" fillId="5" borderId="12" xfId="0" applyNumberFormat="1" applyFont="1" applyFill="1" applyBorder="1" applyAlignment="1" applyProtection="1">
      <alignment vertical="center"/>
    </xf>
    <xf numFmtId="178" fontId="0" fillId="5" borderId="12" xfId="0" applyNumberFormat="1" applyFont="1" applyFill="1" applyBorder="1" applyAlignment="1" applyProtection="1">
      <alignment horizontal="center" vertical="center"/>
    </xf>
    <xf numFmtId="49" fontId="0" fillId="5" borderId="13" xfId="0" applyNumberFormat="1" applyFont="1" applyFill="1" applyBorder="1" applyAlignment="1" applyProtection="1">
      <alignment horizontal="center" vertical="center"/>
    </xf>
    <xf numFmtId="49" fontId="0" fillId="0" borderId="16" xfId="0" applyNumberFormat="1" applyFont="1" applyBorder="1" applyAlignment="1" applyProtection="1">
      <alignment horizontal="center" vertical="center"/>
    </xf>
    <xf numFmtId="38" fontId="7" fillId="2" borderId="12" xfId="1" applyFont="1" applyFill="1" applyBorder="1" applyAlignment="1" applyProtection="1">
      <alignment vertical="center"/>
    </xf>
    <xf numFmtId="49" fontId="0" fillId="0" borderId="13" xfId="0" applyNumberFormat="1" applyFont="1" applyFill="1" applyBorder="1" applyAlignment="1" applyProtection="1">
      <alignment horizontal="center" vertical="center"/>
    </xf>
    <xf numFmtId="49" fontId="0" fillId="0" borderId="47" xfId="0" applyNumberFormat="1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vertical="center"/>
    </xf>
    <xf numFmtId="4" fontId="0" fillId="0" borderId="12" xfId="0" applyNumberFormat="1" applyFont="1" applyFill="1" applyBorder="1" applyAlignment="1" applyProtection="1">
      <alignment vertical="center"/>
    </xf>
    <xf numFmtId="38" fontId="0" fillId="0" borderId="12" xfId="1" applyFont="1" applyFill="1" applyBorder="1" applyAlignment="1" applyProtection="1">
      <alignment horizontal="right" vertical="center"/>
    </xf>
    <xf numFmtId="38" fontId="0" fillId="0" borderId="0" xfId="1" applyFont="1" applyFill="1" applyBorder="1" applyAlignment="1" applyProtection="1">
      <alignment horizontal="center" vertical="center"/>
    </xf>
    <xf numFmtId="49" fontId="0" fillId="0" borderId="13" xfId="1" applyNumberFormat="1" applyFont="1" applyFill="1" applyBorder="1" applyAlignment="1" applyProtection="1">
      <alignment horizontal="center" vertical="center"/>
    </xf>
    <xf numFmtId="176" fontId="7" fillId="2" borderId="19" xfId="1" applyNumberFormat="1" applyFont="1" applyFill="1" applyBorder="1" applyAlignment="1" applyProtection="1">
      <alignment vertical="center" shrinkToFit="1"/>
    </xf>
    <xf numFmtId="176" fontId="7" fillId="2" borderId="19" xfId="1" applyNumberFormat="1" applyFont="1" applyFill="1" applyBorder="1" applyAlignment="1" applyProtection="1">
      <alignment horizontal="center" vertical="center"/>
    </xf>
    <xf numFmtId="38" fontId="0" fillId="0" borderId="13" xfId="1" applyFont="1" applyBorder="1" applyAlignment="1" applyProtection="1">
      <alignment vertical="center"/>
    </xf>
    <xf numFmtId="57" fontId="0" fillId="0" borderId="38" xfId="1" applyNumberFormat="1" applyFont="1" applyBorder="1" applyAlignment="1" applyProtection="1">
      <alignment horizontal="distributed" vertical="center" justifyLastLine="1"/>
    </xf>
    <xf numFmtId="57" fontId="0" fillId="0" borderId="54" xfId="0" applyNumberFormat="1" applyFont="1" applyBorder="1" applyAlignment="1" applyProtection="1">
      <alignment horizontal="center" vertical="center" shrinkToFit="1"/>
    </xf>
    <xf numFmtId="38" fontId="0" fillId="3" borderId="38" xfId="1" applyFont="1" applyFill="1" applyBorder="1" applyAlignment="1" applyProtection="1">
      <alignment vertical="center"/>
    </xf>
    <xf numFmtId="0" fontId="0" fillId="0" borderId="53" xfId="0" applyFont="1" applyBorder="1" applyAlignment="1" applyProtection="1">
      <alignment horizontal="center" vertical="center" justifyLastLine="1"/>
    </xf>
    <xf numFmtId="38" fontId="0" fillId="0" borderId="55" xfId="1" applyFont="1" applyBorder="1" applyAlignment="1" applyProtection="1">
      <alignment vertical="center"/>
    </xf>
    <xf numFmtId="57" fontId="0" fillId="0" borderId="56" xfId="0" applyNumberFormat="1" applyFont="1" applyBorder="1" applyAlignment="1" applyProtection="1">
      <alignment horizontal="center" vertical="center" shrinkToFit="1"/>
    </xf>
    <xf numFmtId="181" fontId="0" fillId="0" borderId="53" xfId="1" applyNumberFormat="1" applyFont="1" applyFill="1" applyBorder="1" applyAlignment="1" applyProtection="1">
      <alignment vertical="center"/>
    </xf>
    <xf numFmtId="176" fontId="0" fillId="0" borderId="53" xfId="1" applyNumberFormat="1" applyFont="1" applyFill="1" applyBorder="1" applyAlignment="1" applyProtection="1">
      <alignment vertical="center"/>
    </xf>
    <xf numFmtId="182" fontId="0" fillId="3" borderId="53" xfId="1" applyNumberFormat="1" applyFont="1" applyFill="1" applyBorder="1" applyAlignment="1" applyProtection="1">
      <alignment vertical="center"/>
    </xf>
    <xf numFmtId="57" fontId="0" fillId="0" borderId="55" xfId="1" applyNumberFormat="1" applyFont="1" applyBorder="1" applyAlignment="1" applyProtection="1">
      <alignment horizontal="distributed" vertical="distributed" justifyLastLine="1"/>
    </xf>
    <xf numFmtId="180" fontId="6" fillId="5" borderId="12" xfId="1" applyNumberFormat="1" applyFont="1" applyFill="1" applyBorder="1" applyAlignment="1" applyProtection="1">
      <alignment vertical="center"/>
    </xf>
    <xf numFmtId="176" fontId="6" fillId="5" borderId="12" xfId="1" applyNumberFormat="1" applyFont="1" applyFill="1" applyBorder="1" applyAlignment="1" applyProtection="1">
      <alignment vertical="center"/>
    </xf>
    <xf numFmtId="38" fontId="6" fillId="5" borderId="12" xfId="1" applyFont="1" applyFill="1" applyBorder="1" applyAlignment="1" applyProtection="1">
      <alignment vertical="center"/>
    </xf>
    <xf numFmtId="57" fontId="6" fillId="5" borderId="13" xfId="1" applyNumberFormat="1" applyFont="1" applyFill="1" applyBorder="1" applyAlignment="1" applyProtection="1">
      <alignment horizontal="distributed" vertical="center" justifyLastLine="1"/>
    </xf>
    <xf numFmtId="40" fontId="7" fillId="2" borderId="3" xfId="1" applyNumberFormat="1" applyFont="1" applyFill="1" applyBorder="1" applyAlignment="1" applyProtection="1">
      <alignment vertical="center"/>
    </xf>
    <xf numFmtId="38" fontId="7" fillId="2" borderId="3" xfId="1" applyFont="1" applyFill="1" applyBorder="1" applyAlignment="1" applyProtection="1">
      <alignment vertical="center" shrinkToFit="1"/>
    </xf>
    <xf numFmtId="38" fontId="7" fillId="2" borderId="19" xfId="1" applyFont="1" applyFill="1" applyBorder="1" applyAlignment="1" applyProtection="1">
      <alignment vertical="center" shrinkToFit="1"/>
    </xf>
    <xf numFmtId="177" fontId="0" fillId="6" borderId="31" xfId="0" applyNumberFormat="1" applyFont="1" applyFill="1" applyBorder="1" applyAlignment="1" applyProtection="1">
      <alignment vertical="center" shrinkToFit="1"/>
    </xf>
    <xf numFmtId="0" fontId="0" fillId="0" borderId="26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distributed" vertical="center" justifyLastLine="1"/>
    </xf>
    <xf numFmtId="38" fontId="0" fillId="0" borderId="26" xfId="1" applyNumberFormat="1" applyFont="1" applyBorder="1" applyAlignment="1" applyProtection="1">
      <alignment vertical="center"/>
    </xf>
    <xf numFmtId="38" fontId="0" fillId="0" borderId="9" xfId="1" applyFont="1" applyBorder="1" applyAlignment="1" applyProtection="1">
      <alignment vertical="center"/>
    </xf>
    <xf numFmtId="57" fontId="0" fillId="0" borderId="27" xfId="0" applyNumberFormat="1" applyFont="1" applyBorder="1" applyAlignment="1" applyProtection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14" xfId="0" applyFont="1" applyBorder="1" applyAlignment="1" applyProtection="1">
      <alignment horizontal="center" vertical="center" shrinkToFit="1"/>
    </xf>
    <xf numFmtId="0" fontId="0" fillId="4" borderId="29" xfId="0" applyFont="1" applyFill="1" applyBorder="1" applyAlignment="1" applyProtection="1">
      <alignment horizontal="center" vertical="center" shrinkToFit="1"/>
    </xf>
    <xf numFmtId="0" fontId="0" fillId="4" borderId="34" xfId="0" applyFont="1" applyFill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shrinkToFit="1"/>
    </xf>
    <xf numFmtId="0" fontId="0" fillId="0" borderId="39" xfId="0" applyFont="1" applyBorder="1" applyAlignment="1" applyProtection="1">
      <alignment horizontal="center" vertical="center" shrinkToFit="1"/>
    </xf>
    <xf numFmtId="0" fontId="0" fillId="0" borderId="58" xfId="0" applyFont="1" applyBorder="1" applyAlignment="1" applyProtection="1">
      <alignment horizontal="center" vertical="center" textRotation="255"/>
    </xf>
    <xf numFmtId="0" fontId="0" fillId="0" borderId="51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 vertical="center" textRotation="255"/>
    </xf>
    <xf numFmtId="0" fontId="0" fillId="0" borderId="19" xfId="0" applyFont="1" applyBorder="1" applyAlignment="1" applyProtection="1">
      <alignment horizontal="center" vertical="center" textRotation="255"/>
    </xf>
    <xf numFmtId="0" fontId="0" fillId="0" borderId="35" xfId="0" applyFont="1" applyBorder="1" applyAlignment="1" applyProtection="1">
      <alignment horizontal="center" vertical="center" shrinkToFit="1"/>
    </xf>
    <xf numFmtId="0" fontId="0" fillId="0" borderId="26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textRotation="255"/>
    </xf>
    <xf numFmtId="0" fontId="0" fillId="0" borderId="12" xfId="0" applyFont="1" applyBorder="1" applyAlignment="1" applyProtection="1">
      <alignment horizontal="center" vertical="center" textRotation="255"/>
    </xf>
    <xf numFmtId="0" fontId="0" fillId="0" borderId="38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 shrinkToFit="1"/>
    </xf>
    <xf numFmtId="0" fontId="0" fillId="0" borderId="38" xfId="0" applyFont="1" applyBorder="1" applyAlignment="1" applyProtection="1">
      <alignment horizontal="center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23" xfId="0" applyFont="1" applyBorder="1" applyAlignment="1">
      <alignment horizontal="distributed" vertical="center" justifyLastLine="1"/>
    </xf>
    <xf numFmtId="177" fontId="0" fillId="0" borderId="43" xfId="0" applyNumberFormat="1" applyFont="1" applyBorder="1" applyAlignment="1" applyProtection="1">
      <alignment horizontal="center" vertical="center"/>
    </xf>
    <xf numFmtId="177" fontId="0" fillId="0" borderId="31" xfId="0" applyNumberFormat="1" applyFont="1" applyBorder="1" applyAlignment="1" applyProtection="1">
      <alignment horizontal="center" vertical="center"/>
    </xf>
    <xf numFmtId="0" fontId="0" fillId="0" borderId="52" xfId="0" applyFont="1" applyBorder="1" applyProtection="1"/>
    <xf numFmtId="0" fontId="0" fillId="0" borderId="42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 shrinkToFit="1"/>
    </xf>
    <xf numFmtId="0" fontId="0" fillId="0" borderId="68" xfId="0" applyFont="1" applyBorder="1" applyAlignment="1" applyProtection="1">
      <alignment horizontal="center" vertical="center" shrinkToFit="1"/>
    </xf>
    <xf numFmtId="0" fontId="0" fillId="0" borderId="68" xfId="0" applyFont="1" applyBorder="1" applyAlignment="1" applyProtection="1">
      <alignment horizontal="center" vertical="center"/>
    </xf>
    <xf numFmtId="4" fontId="0" fillId="0" borderId="69" xfId="0" applyNumberFormat="1" applyFont="1" applyBorder="1" applyAlignment="1" applyProtection="1">
      <alignment horizontal="center" vertical="center"/>
    </xf>
    <xf numFmtId="4" fontId="0" fillId="0" borderId="70" xfId="0" applyNumberFormat="1" applyFont="1" applyBorder="1" applyAlignment="1" applyProtection="1">
      <alignment horizontal="center" vertical="center"/>
    </xf>
    <xf numFmtId="0" fontId="9" fillId="0" borderId="0" xfId="0" applyFont="1" applyAlignment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1" xfId="0" applyFont="1" applyBorder="1" applyAlignment="1" applyProtection="1">
      <alignment horizontal="center" vertical="center"/>
    </xf>
    <xf numFmtId="0" fontId="0" fillId="0" borderId="62" xfId="0" applyFont="1" applyBorder="1" applyProtection="1"/>
    <xf numFmtId="0" fontId="0" fillId="0" borderId="63" xfId="0" applyFont="1" applyBorder="1" applyAlignment="1" applyProtection="1">
      <alignment horizontal="center" vertical="center"/>
    </xf>
    <xf numFmtId="0" fontId="0" fillId="0" borderId="57" xfId="0" applyFont="1" applyBorder="1" applyProtection="1"/>
    <xf numFmtId="0" fontId="0" fillId="0" borderId="45" xfId="0" applyFont="1" applyBorder="1" applyProtection="1"/>
    <xf numFmtId="0" fontId="0" fillId="0" borderId="46" xfId="0" applyFont="1" applyBorder="1" applyProtection="1"/>
    <xf numFmtId="0" fontId="0" fillId="0" borderId="64" xfId="0" applyFont="1" applyBorder="1" applyAlignment="1" applyProtection="1">
      <alignment horizontal="center" vertical="center"/>
    </xf>
    <xf numFmtId="4" fontId="0" fillId="0" borderId="65" xfId="0" applyNumberFormat="1" applyFont="1" applyBorder="1" applyAlignment="1" applyProtection="1">
      <alignment horizontal="center" vertical="center"/>
    </xf>
    <xf numFmtId="4" fontId="0" fillId="0" borderId="66" xfId="0" applyNumberFormat="1" applyFont="1" applyBorder="1" applyAlignment="1" applyProtection="1">
      <alignment horizontal="center" vertical="center"/>
    </xf>
    <xf numFmtId="4" fontId="0" fillId="0" borderId="67" xfId="0" applyNumberFormat="1" applyFont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shrinkToFit="1"/>
    </xf>
    <xf numFmtId="0" fontId="0" fillId="0" borderId="23" xfId="0" applyFont="1" applyBorder="1" applyAlignment="1" applyProtection="1">
      <alignment horizontal="center" vertical="center" shrinkToFit="1"/>
    </xf>
    <xf numFmtId="49" fontId="0" fillId="0" borderId="21" xfId="0" applyNumberFormat="1" applyFont="1" applyBorder="1" applyAlignment="1" applyProtection="1">
      <alignment horizontal="center" vertical="center"/>
    </xf>
    <xf numFmtId="49" fontId="0" fillId="0" borderId="26" xfId="0" applyNumberFormat="1" applyFont="1" applyBorder="1" applyAlignment="1" applyProtection="1">
      <alignment horizontal="center" vertical="center"/>
    </xf>
    <xf numFmtId="49" fontId="0" fillId="4" borderId="29" xfId="0" applyNumberFormat="1" applyFont="1" applyFill="1" applyBorder="1" applyAlignment="1" applyProtection="1">
      <alignment horizontal="center" vertical="center"/>
    </xf>
    <xf numFmtId="49" fontId="0" fillId="4" borderId="34" xfId="0" applyNumberFormat="1" applyFont="1" applyFill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center" vertical="center" textRotation="255" shrinkToFit="1"/>
    </xf>
    <xf numFmtId="0" fontId="0" fillId="0" borderId="12" xfId="0" applyFont="1" applyBorder="1" applyAlignment="1" applyProtection="1">
      <alignment horizontal="center" vertical="center" textRotation="255" shrinkToFit="1"/>
    </xf>
    <xf numFmtId="0" fontId="0" fillId="0" borderId="19" xfId="0" applyFont="1" applyBorder="1" applyAlignment="1" applyProtection="1">
      <alignment horizontal="center" vertical="center" textRotation="255" shrinkToFit="1"/>
    </xf>
    <xf numFmtId="0" fontId="0" fillId="0" borderId="9" xfId="0" applyFont="1" applyBorder="1" applyAlignment="1" applyProtection="1">
      <alignment horizontal="center" vertical="center" shrinkToFit="1"/>
    </xf>
    <xf numFmtId="0" fontId="0" fillId="0" borderId="33" xfId="0" applyFont="1" applyBorder="1" applyAlignment="1" applyProtection="1">
      <alignment horizontal="center" vertical="center" shrinkToFit="1"/>
    </xf>
    <xf numFmtId="0" fontId="0" fillId="0" borderId="60" xfId="0" applyFont="1" applyBorder="1" applyAlignment="1" applyProtection="1">
      <alignment horizontal="center" vertical="center" textRotation="255"/>
    </xf>
    <xf numFmtId="0" fontId="0" fillId="0" borderId="22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7" xfId="0" applyFont="1" applyBorder="1" applyAlignment="1" applyProtection="1">
      <alignment horizontal="center"/>
    </xf>
    <xf numFmtId="0" fontId="0" fillId="0" borderId="12" xfId="0" applyFont="1" applyBorder="1" applyAlignment="1" applyProtection="1"/>
    <xf numFmtId="0" fontId="0" fillId="0" borderId="19" xfId="0" applyFont="1" applyBorder="1" applyAlignment="1" applyProtection="1"/>
    <xf numFmtId="0" fontId="0" fillId="0" borderId="26" xfId="0" applyFont="1" applyBorder="1" applyAlignment="1" applyProtection="1"/>
    <xf numFmtId="0" fontId="0" fillId="0" borderId="58" xfId="0" applyFont="1" applyBorder="1" applyAlignment="1" applyProtection="1">
      <alignment horizontal="center" vertical="center" textRotation="255" shrinkToFit="1"/>
    </xf>
    <xf numFmtId="0" fontId="0" fillId="0" borderId="60" xfId="0" applyFont="1" applyBorder="1" applyAlignment="1" applyProtection="1">
      <alignment horizontal="center" vertical="center" textRotation="255" shrinkToFit="1"/>
    </xf>
    <xf numFmtId="0" fontId="0" fillId="0" borderId="17" xfId="0" applyFont="1" applyBorder="1" applyAlignment="1" applyProtection="1">
      <alignment horizontal="center" vertical="center" textRotation="255"/>
    </xf>
    <xf numFmtId="0" fontId="0" fillId="0" borderId="17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horizontal="center" vertical="center" shrinkToFit="1"/>
    </xf>
    <xf numFmtId="0" fontId="0" fillId="0" borderId="38" xfId="0" applyFont="1" applyFill="1" applyBorder="1" applyAlignment="1" applyProtection="1">
      <alignment horizontal="distributed" vertical="center" indent="1"/>
    </xf>
    <xf numFmtId="0" fontId="0" fillId="0" borderId="39" xfId="0" applyFont="1" applyFill="1" applyBorder="1" applyAlignment="1" applyProtection="1">
      <alignment horizontal="distributed" vertical="center" indent="1"/>
    </xf>
    <xf numFmtId="184" fontId="0" fillId="0" borderId="38" xfId="1" applyNumberFormat="1" applyFont="1" applyFill="1" applyBorder="1" applyAlignment="1" applyProtection="1">
      <alignment vertical="center"/>
    </xf>
    <xf numFmtId="178" fontId="0" fillId="0" borderId="28" xfId="0" applyNumberFormat="1" applyFont="1" applyBorder="1" applyAlignment="1" applyProtection="1">
      <alignment vertical="center"/>
    </xf>
    <xf numFmtId="185" fontId="0" fillId="0" borderId="28" xfId="1" applyNumberFormat="1" applyFont="1" applyFill="1" applyBorder="1" applyAlignment="1" applyProtection="1">
      <alignment vertical="center"/>
    </xf>
    <xf numFmtId="178" fontId="0" fillId="0" borderId="28" xfId="0" applyNumberFormat="1" applyFont="1" applyBorder="1" applyAlignment="1" applyProtection="1">
      <alignment horizontal="center" vertical="center"/>
    </xf>
    <xf numFmtId="184" fontId="0" fillId="0" borderId="28" xfId="1" applyNumberFormat="1" applyFont="1" applyFill="1" applyBorder="1" applyAlignment="1" applyProtection="1">
      <alignment vertical="center"/>
    </xf>
    <xf numFmtId="38" fontId="0" fillId="0" borderId="28" xfId="1" applyFont="1" applyBorder="1" applyAlignment="1" applyProtection="1">
      <alignment vertical="center"/>
    </xf>
    <xf numFmtId="57" fontId="0" fillId="0" borderId="29" xfId="1" applyNumberFormat="1" applyFont="1" applyBorder="1" applyAlignment="1" applyProtection="1">
      <alignment horizontal="distributed" vertical="center" justifyLastLine="1"/>
    </xf>
    <xf numFmtId="57" fontId="0" fillId="0" borderId="28" xfId="0" applyNumberFormat="1" applyFont="1" applyBorder="1" applyAlignment="1" applyProtection="1">
      <alignment horizontal="distributed" vertical="center" justifyLastLine="1" shrinkToFit="1"/>
    </xf>
    <xf numFmtId="177" fontId="0" fillId="0" borderId="30" xfId="0" applyNumberFormat="1" applyFont="1" applyBorder="1" applyAlignment="1" applyProtection="1">
      <alignment vertical="center"/>
    </xf>
    <xf numFmtId="0" fontId="0" fillId="0" borderId="21" xfId="0" applyFont="1" applyBorder="1" applyAlignment="1" applyProtection="1">
      <alignment horizontal="distributed" vertical="center" indent="1"/>
    </xf>
    <xf numFmtId="0" fontId="0" fillId="0" borderId="26" xfId="0" applyFont="1" applyBorder="1" applyAlignment="1" applyProtection="1">
      <alignment horizontal="distributed" vertical="center" indent="1"/>
    </xf>
    <xf numFmtId="0" fontId="0" fillId="0" borderId="14" xfId="0" applyFont="1" applyBorder="1" applyAlignment="1" applyProtection="1">
      <alignment horizontal="distributed" vertical="center" indent="1"/>
    </xf>
    <xf numFmtId="0" fontId="0" fillId="5" borderId="29" xfId="0" applyFont="1" applyFill="1" applyBorder="1" applyAlignment="1" applyProtection="1">
      <alignment horizontal="center" vertical="center" shrinkToFit="1"/>
    </xf>
    <xf numFmtId="0" fontId="0" fillId="5" borderId="34" xfId="0" applyFont="1" applyFill="1" applyBorder="1" applyAlignment="1" applyProtection="1">
      <alignment horizontal="center" vertical="center" shrinkToFit="1"/>
    </xf>
    <xf numFmtId="0" fontId="0" fillId="0" borderId="35" xfId="0" applyFont="1" applyBorder="1" applyAlignment="1" applyProtection="1">
      <alignment horizontal="distributed" vertical="center" indent="1"/>
    </xf>
    <xf numFmtId="0" fontId="0" fillId="0" borderId="38" xfId="0" applyFont="1" applyBorder="1" applyAlignment="1" applyProtection="1">
      <alignment horizontal="distributed" vertical="center" indent="1"/>
    </xf>
    <xf numFmtId="0" fontId="0" fillId="0" borderId="39" xfId="0" applyFont="1" applyBorder="1" applyAlignment="1" applyProtection="1">
      <alignment horizontal="distributed" vertical="center" indent="1"/>
    </xf>
    <xf numFmtId="0" fontId="0" fillId="0" borderId="22" xfId="0" applyFont="1" applyBorder="1" applyAlignment="1" applyProtection="1">
      <alignment horizontal="distributed" vertical="center" indent="1"/>
    </xf>
    <xf numFmtId="0" fontId="0" fillId="0" borderId="12" xfId="0" applyFont="1" applyBorder="1" applyAlignment="1" applyProtection="1">
      <alignment horizontal="distributed" vertical="center" indent="1"/>
    </xf>
    <xf numFmtId="0" fontId="0" fillId="0" borderId="38" xfId="0" applyFont="1" applyBorder="1" applyAlignment="1" applyProtection="1">
      <alignment horizontal="distributed" vertical="center" indent="1"/>
    </xf>
    <xf numFmtId="0" fontId="0" fillId="0" borderId="35" xfId="0" applyFont="1" applyFill="1" applyBorder="1" applyAlignment="1" applyProtection="1">
      <alignment horizontal="distributed" vertical="center" indent="1"/>
    </xf>
    <xf numFmtId="0" fontId="0" fillId="0" borderId="26" xfId="0" applyFont="1" applyFill="1" applyBorder="1" applyAlignment="1" applyProtection="1">
      <alignment horizontal="distributed" vertical="center" indent="1"/>
    </xf>
    <xf numFmtId="0" fontId="0" fillId="0" borderId="17" xfId="0" applyFont="1" applyBorder="1" applyAlignment="1" applyProtection="1">
      <alignment horizontal="distributed" vertical="center" indent="1"/>
    </xf>
    <xf numFmtId="0" fontId="0" fillId="0" borderId="22" xfId="0" applyFont="1" applyBorder="1" applyAlignment="1" applyProtection="1">
      <alignment horizontal="distributed" vertical="center" indent="1"/>
    </xf>
    <xf numFmtId="0" fontId="0" fillId="0" borderId="12" xfId="0" applyFont="1" applyBorder="1" applyAlignment="1" applyProtection="1">
      <alignment horizontal="distributed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8"/>
  <sheetViews>
    <sheetView tabSelected="1" view="pageBreakPreview" zoomScaleNormal="75" zoomScaleSheetLayoutView="100" workbookViewId="0">
      <pane xSplit="2" ySplit="6" topLeftCell="C8" activePane="bottomRight" state="frozen"/>
      <selection pane="topRight" activeCell="C1" sqref="C1"/>
      <selection pane="bottomLeft" activeCell="A7" sqref="A7"/>
      <selection pane="bottomRight" sqref="A1:D1"/>
    </sheetView>
  </sheetViews>
  <sheetFormatPr defaultRowHeight="13.5"/>
  <cols>
    <col min="1" max="2" width="3.625" style="29" customWidth="1"/>
    <col min="3" max="3" width="15.5" style="29" customWidth="1"/>
    <col min="4" max="4" width="23.375" style="29" customWidth="1"/>
    <col min="5" max="5" width="8.125" style="29" customWidth="1"/>
    <col min="6" max="6" width="10.875" style="30" customWidth="1"/>
    <col min="7" max="7" width="3.875" style="31" customWidth="1"/>
    <col min="8" max="9" width="9.125" style="31" customWidth="1"/>
    <col min="10" max="10" width="9.75" style="32" customWidth="1"/>
    <col min="11" max="11" width="9.875" style="29" bestFit="1" customWidth="1"/>
    <col min="12" max="12" width="22.625" style="29" customWidth="1"/>
    <col min="13" max="16384" width="9" style="29"/>
  </cols>
  <sheetData>
    <row r="1" spans="1:12" ht="18.75" customHeight="1">
      <c r="A1" s="318" t="s">
        <v>204</v>
      </c>
      <c r="B1" s="318"/>
      <c r="C1" s="318"/>
      <c r="D1" s="318"/>
    </row>
    <row r="2" spans="1:12" ht="18.75">
      <c r="A2" s="319" t="s">
        <v>232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</row>
    <row r="3" spans="1:12" ht="13.5" customHeight="1" thickBot="1">
      <c r="A3" s="33"/>
      <c r="B3" s="1"/>
      <c r="C3" s="1"/>
      <c r="D3" s="1"/>
      <c r="E3" s="1"/>
      <c r="F3" s="1"/>
      <c r="G3" s="1"/>
      <c r="H3" s="1"/>
      <c r="I3" s="1"/>
      <c r="J3" s="320" t="s">
        <v>231</v>
      </c>
      <c r="K3" s="320"/>
    </row>
    <row r="4" spans="1:12" ht="15.75" customHeight="1">
      <c r="A4" s="321" t="s">
        <v>101</v>
      </c>
      <c r="B4" s="322"/>
      <c r="C4" s="327" t="s">
        <v>102</v>
      </c>
      <c r="D4" s="327"/>
      <c r="E4" s="328" t="s">
        <v>103</v>
      </c>
      <c r="F4" s="329"/>
      <c r="G4" s="329"/>
      <c r="H4" s="329"/>
      <c r="I4" s="330"/>
      <c r="J4" s="327" t="s">
        <v>37</v>
      </c>
      <c r="K4" s="331" t="s">
        <v>104</v>
      </c>
      <c r="L4" s="306" t="s">
        <v>38</v>
      </c>
    </row>
    <row r="5" spans="1:12" ht="6" customHeight="1">
      <c r="A5" s="323"/>
      <c r="B5" s="324"/>
      <c r="C5" s="312"/>
      <c r="D5" s="312"/>
      <c r="E5" s="309" t="s">
        <v>81</v>
      </c>
      <c r="F5" s="312" t="s">
        <v>82</v>
      </c>
      <c r="G5" s="312"/>
      <c r="H5" s="312"/>
      <c r="I5" s="312"/>
      <c r="J5" s="312"/>
      <c r="K5" s="332"/>
      <c r="L5" s="307"/>
    </row>
    <row r="6" spans="1:12" ht="14.25" customHeight="1">
      <c r="A6" s="323"/>
      <c r="B6" s="324"/>
      <c r="C6" s="313" t="s">
        <v>105</v>
      </c>
      <c r="D6" s="312" t="s">
        <v>106</v>
      </c>
      <c r="E6" s="310"/>
      <c r="F6" s="312"/>
      <c r="G6" s="312"/>
      <c r="H6" s="312"/>
      <c r="I6" s="312"/>
      <c r="J6" s="312" t="s">
        <v>107</v>
      </c>
      <c r="K6" s="312" t="s">
        <v>107</v>
      </c>
      <c r="L6" s="307"/>
    </row>
    <row r="7" spans="1:12" ht="36.75" customHeight="1" thickBot="1">
      <c r="A7" s="325"/>
      <c r="B7" s="326"/>
      <c r="C7" s="314"/>
      <c r="D7" s="315"/>
      <c r="E7" s="311"/>
      <c r="F7" s="316" t="s">
        <v>83</v>
      </c>
      <c r="G7" s="317"/>
      <c r="H7" s="214" t="s">
        <v>182</v>
      </c>
      <c r="I7" s="215" t="s">
        <v>109</v>
      </c>
      <c r="J7" s="315"/>
      <c r="K7" s="315"/>
      <c r="L7" s="308"/>
    </row>
    <row r="8" spans="1:12" ht="17.100000000000001" customHeight="1">
      <c r="A8" s="297" t="s">
        <v>123</v>
      </c>
      <c r="B8" s="298" t="s">
        <v>129</v>
      </c>
      <c r="C8" s="42" t="s">
        <v>84</v>
      </c>
      <c r="D8" s="36" t="s">
        <v>76</v>
      </c>
      <c r="E8" s="37">
        <v>0.15</v>
      </c>
      <c r="F8" s="45">
        <f>ROUND(I8/10000,2)</f>
        <v>0.15</v>
      </c>
      <c r="G8" s="38" t="s">
        <v>182</v>
      </c>
      <c r="H8" s="45">
        <f t="shared" ref="H8:H48" si="0">ROUND(I8/10000,2)</f>
        <v>0.15</v>
      </c>
      <c r="I8" s="194">
        <v>1500</v>
      </c>
      <c r="J8" s="20">
        <v>20468</v>
      </c>
      <c r="K8" s="2" t="s">
        <v>0</v>
      </c>
      <c r="L8" s="41"/>
    </row>
    <row r="9" spans="1:12" ht="17.100000000000001" customHeight="1">
      <c r="A9" s="297"/>
      <c r="B9" s="298"/>
      <c r="C9" s="42" t="s">
        <v>130</v>
      </c>
      <c r="D9" s="43" t="s">
        <v>131</v>
      </c>
      <c r="E9" s="44">
        <v>0.15</v>
      </c>
      <c r="F9" s="45">
        <v>0.15</v>
      </c>
      <c r="G9" s="46" t="s">
        <v>132</v>
      </c>
      <c r="H9" s="45">
        <f t="shared" si="0"/>
        <v>0.16</v>
      </c>
      <c r="I9" s="195">
        <v>1597</v>
      </c>
      <c r="J9" s="20">
        <v>20468</v>
      </c>
      <c r="K9" s="2" t="s">
        <v>0</v>
      </c>
      <c r="L9" s="41"/>
    </row>
    <row r="10" spans="1:12" ht="17.100000000000001" customHeight="1">
      <c r="A10" s="297"/>
      <c r="B10" s="298"/>
      <c r="C10" s="42" t="s">
        <v>133</v>
      </c>
      <c r="D10" s="43" t="s">
        <v>134</v>
      </c>
      <c r="E10" s="44">
        <v>0.36</v>
      </c>
      <c r="F10" s="45">
        <f>ROUND(I10/10000,2)</f>
        <v>0.36</v>
      </c>
      <c r="G10" s="46" t="s">
        <v>132</v>
      </c>
      <c r="H10" s="45">
        <f t="shared" si="0"/>
        <v>0.36</v>
      </c>
      <c r="I10" s="195">
        <v>3600</v>
      </c>
      <c r="J10" s="20">
        <v>26938</v>
      </c>
      <c r="K10" s="2" t="s">
        <v>0</v>
      </c>
      <c r="L10" s="41"/>
    </row>
    <row r="11" spans="1:12" ht="17.100000000000001" customHeight="1">
      <c r="A11" s="297"/>
      <c r="B11" s="298"/>
      <c r="C11" s="285" t="s">
        <v>135</v>
      </c>
      <c r="D11" s="304" t="s">
        <v>136</v>
      </c>
      <c r="E11" s="115">
        <v>0.48</v>
      </c>
      <c r="F11" s="356">
        <f t="shared" ref="F11:F17" si="1">ROUND(I11/10000,2)</f>
        <v>0.48</v>
      </c>
      <c r="G11" s="145" t="s">
        <v>132</v>
      </c>
      <c r="H11" s="356">
        <f t="shared" si="0"/>
        <v>0.48</v>
      </c>
      <c r="I11" s="209">
        <v>4800</v>
      </c>
      <c r="J11" s="146">
        <v>26938</v>
      </c>
      <c r="K11" s="147" t="s">
        <v>137</v>
      </c>
      <c r="L11" s="73"/>
    </row>
    <row r="12" spans="1:12" ht="17.100000000000001" customHeight="1">
      <c r="A12" s="297"/>
      <c r="B12" s="298"/>
      <c r="C12" s="353" t="s">
        <v>138</v>
      </c>
      <c r="D12" s="305"/>
      <c r="E12" s="357"/>
      <c r="F12" s="358">
        <v>8029</v>
      </c>
      <c r="G12" s="359" t="s">
        <v>139</v>
      </c>
      <c r="H12" s="360">
        <f t="shared" si="0"/>
        <v>0.8</v>
      </c>
      <c r="I12" s="361">
        <v>8029</v>
      </c>
      <c r="J12" s="362"/>
      <c r="K12" s="363"/>
      <c r="L12" s="364" t="s">
        <v>140</v>
      </c>
    </row>
    <row r="13" spans="1:12" ht="17.100000000000001" customHeight="1">
      <c r="A13" s="297"/>
      <c r="B13" s="298"/>
      <c r="C13" s="42" t="s">
        <v>141</v>
      </c>
      <c r="D13" s="43" t="s">
        <v>142</v>
      </c>
      <c r="E13" s="47">
        <v>0.46</v>
      </c>
      <c r="F13" s="45">
        <v>0.45</v>
      </c>
      <c r="G13" s="48" t="s">
        <v>132</v>
      </c>
      <c r="H13" s="45">
        <f t="shared" si="0"/>
        <v>0.46</v>
      </c>
      <c r="I13" s="195">
        <v>4560</v>
      </c>
      <c r="J13" s="20">
        <v>29403</v>
      </c>
      <c r="K13" s="2" t="s">
        <v>110</v>
      </c>
      <c r="L13" s="41"/>
    </row>
    <row r="14" spans="1:12" ht="17.100000000000001" customHeight="1">
      <c r="A14" s="297"/>
      <c r="B14" s="298"/>
      <c r="C14" s="42" t="s">
        <v>111</v>
      </c>
      <c r="D14" s="43" t="s">
        <v>112</v>
      </c>
      <c r="E14" s="44">
        <v>0.28000000000000003</v>
      </c>
      <c r="F14" s="45">
        <f t="shared" si="1"/>
        <v>0.28000000000000003</v>
      </c>
      <c r="G14" s="46" t="s">
        <v>108</v>
      </c>
      <c r="H14" s="45">
        <f t="shared" si="0"/>
        <v>0.28000000000000003</v>
      </c>
      <c r="I14" s="195">
        <v>2840</v>
      </c>
      <c r="J14" s="20">
        <v>29646</v>
      </c>
      <c r="K14" s="2" t="s">
        <v>2</v>
      </c>
      <c r="L14" s="41"/>
    </row>
    <row r="15" spans="1:12" ht="17.100000000000001" customHeight="1">
      <c r="A15" s="297"/>
      <c r="B15" s="298"/>
      <c r="C15" s="42" t="s">
        <v>3</v>
      </c>
      <c r="D15" s="43" t="s">
        <v>113</v>
      </c>
      <c r="E15" s="44">
        <v>0.13</v>
      </c>
      <c r="F15" s="45">
        <f t="shared" si="1"/>
        <v>0.13</v>
      </c>
      <c r="G15" s="46" t="s">
        <v>108</v>
      </c>
      <c r="H15" s="45">
        <f t="shared" si="0"/>
        <v>0.13</v>
      </c>
      <c r="I15" s="195">
        <v>1345</v>
      </c>
      <c r="J15" s="20">
        <v>29646</v>
      </c>
      <c r="K15" s="2" t="s">
        <v>4</v>
      </c>
      <c r="L15" s="41"/>
    </row>
    <row r="16" spans="1:12" ht="17.100000000000001" customHeight="1">
      <c r="A16" s="297"/>
      <c r="B16" s="298"/>
      <c r="C16" s="42" t="s">
        <v>5</v>
      </c>
      <c r="D16" s="43" t="s">
        <v>114</v>
      </c>
      <c r="E16" s="44">
        <v>0.2</v>
      </c>
      <c r="F16" s="45">
        <f t="shared" si="1"/>
        <v>0.2</v>
      </c>
      <c r="G16" s="46" t="s">
        <v>108</v>
      </c>
      <c r="H16" s="45">
        <f t="shared" si="0"/>
        <v>0.2</v>
      </c>
      <c r="I16" s="195">
        <v>1986</v>
      </c>
      <c r="J16" s="20">
        <v>29646</v>
      </c>
      <c r="K16" s="2" t="s">
        <v>6</v>
      </c>
      <c r="L16" s="41"/>
    </row>
    <row r="17" spans="1:12" ht="17.100000000000001" customHeight="1">
      <c r="A17" s="297"/>
      <c r="B17" s="298"/>
      <c r="C17" s="42" t="s">
        <v>7</v>
      </c>
      <c r="D17" s="43" t="s">
        <v>115</v>
      </c>
      <c r="E17" s="44">
        <v>0.23</v>
      </c>
      <c r="F17" s="45">
        <f t="shared" si="1"/>
        <v>0.23</v>
      </c>
      <c r="G17" s="46" t="s">
        <v>108</v>
      </c>
      <c r="H17" s="45">
        <f t="shared" si="0"/>
        <v>0.23</v>
      </c>
      <c r="I17" s="195">
        <v>2315</v>
      </c>
      <c r="J17" s="20">
        <v>29646</v>
      </c>
      <c r="K17" s="2" t="s">
        <v>8</v>
      </c>
      <c r="L17" s="41"/>
    </row>
    <row r="18" spans="1:12" ht="17.100000000000001" customHeight="1">
      <c r="A18" s="297"/>
      <c r="B18" s="298"/>
      <c r="C18" s="42" t="s">
        <v>9</v>
      </c>
      <c r="D18" s="43" t="s">
        <v>143</v>
      </c>
      <c r="E18" s="44">
        <v>0.17</v>
      </c>
      <c r="F18" s="45">
        <v>0.16</v>
      </c>
      <c r="G18" s="46" t="s">
        <v>144</v>
      </c>
      <c r="H18" s="45">
        <f t="shared" si="0"/>
        <v>0.17</v>
      </c>
      <c r="I18" s="195">
        <v>1682</v>
      </c>
      <c r="J18" s="20">
        <v>29646</v>
      </c>
      <c r="K18" s="2" t="s">
        <v>4</v>
      </c>
      <c r="L18" s="41"/>
    </row>
    <row r="19" spans="1:12" ht="17.100000000000001" customHeight="1">
      <c r="A19" s="297"/>
      <c r="B19" s="298"/>
      <c r="C19" s="49" t="s">
        <v>10</v>
      </c>
      <c r="D19" s="354" t="s">
        <v>145</v>
      </c>
      <c r="E19" s="51">
        <v>0.3</v>
      </c>
      <c r="F19" s="52">
        <v>0.28999999999999998</v>
      </c>
      <c r="G19" s="53" t="s">
        <v>144</v>
      </c>
      <c r="H19" s="52">
        <f t="shared" si="0"/>
        <v>0.3</v>
      </c>
      <c r="I19" s="196">
        <v>2968</v>
      </c>
      <c r="J19" s="54">
        <v>29860</v>
      </c>
      <c r="K19" s="55" t="s">
        <v>11</v>
      </c>
      <c r="L19" s="56"/>
    </row>
    <row r="20" spans="1:12" ht="17.100000000000001" customHeight="1">
      <c r="A20" s="297"/>
      <c r="B20" s="298"/>
      <c r="C20" s="57" t="s">
        <v>12</v>
      </c>
      <c r="D20" s="355"/>
      <c r="E20" s="58"/>
      <c r="F20" s="59">
        <f>ROUND(I20/10000,2)</f>
        <v>0.23</v>
      </c>
      <c r="G20" s="60" t="s">
        <v>144</v>
      </c>
      <c r="H20" s="59">
        <f t="shared" si="0"/>
        <v>0.23</v>
      </c>
      <c r="I20" s="197">
        <v>2300</v>
      </c>
      <c r="J20" s="61"/>
      <c r="K20" s="62" t="s">
        <v>13</v>
      </c>
      <c r="L20" s="63"/>
    </row>
    <row r="21" spans="1:12" ht="17.100000000000001" customHeight="1">
      <c r="A21" s="297"/>
      <c r="B21" s="298"/>
      <c r="C21" s="287" t="s">
        <v>41</v>
      </c>
      <c r="D21" s="288"/>
      <c r="E21" s="64"/>
      <c r="F21" s="65">
        <f>SUM(F19:F20)</f>
        <v>0.52</v>
      </c>
      <c r="G21" s="66"/>
      <c r="H21" s="65">
        <f>SUM(H19:H20)</f>
        <v>0.53</v>
      </c>
      <c r="I21" s="216">
        <f>SUM(I19:I20)</f>
        <v>5268</v>
      </c>
      <c r="J21" s="67"/>
      <c r="K21" s="68"/>
      <c r="L21" s="69"/>
    </row>
    <row r="22" spans="1:12" ht="17.100000000000001" customHeight="1">
      <c r="A22" s="297"/>
      <c r="B22" s="298"/>
      <c r="C22" s="42" t="s">
        <v>14</v>
      </c>
      <c r="D22" s="43" t="s">
        <v>146</v>
      </c>
      <c r="E22" s="44">
        <v>0.11</v>
      </c>
      <c r="F22" s="45">
        <f>ROUND(I22/10000,2)</f>
        <v>0.11</v>
      </c>
      <c r="G22" s="46" t="s">
        <v>144</v>
      </c>
      <c r="H22" s="45">
        <f t="shared" si="0"/>
        <v>0.11</v>
      </c>
      <c r="I22" s="195">
        <v>1139</v>
      </c>
      <c r="J22" s="20">
        <v>34611</v>
      </c>
      <c r="K22" s="2" t="s">
        <v>15</v>
      </c>
      <c r="L22" s="41"/>
    </row>
    <row r="23" spans="1:12" ht="17.100000000000001" customHeight="1">
      <c r="A23" s="297"/>
      <c r="B23" s="298"/>
      <c r="C23" s="42" t="s">
        <v>16</v>
      </c>
      <c r="D23" s="43" t="s">
        <v>147</v>
      </c>
      <c r="E23" s="44">
        <v>0.1</v>
      </c>
      <c r="F23" s="45">
        <f t="shared" ref="F23:F37" si="2">ROUND(I23/10000,2)</f>
        <v>0.1</v>
      </c>
      <c r="G23" s="46" t="s">
        <v>144</v>
      </c>
      <c r="H23" s="45">
        <f t="shared" si="0"/>
        <v>0.1</v>
      </c>
      <c r="I23" s="198">
        <v>1020.02</v>
      </c>
      <c r="J23" s="20">
        <v>34611</v>
      </c>
      <c r="K23" s="2" t="s">
        <v>15</v>
      </c>
      <c r="L23" s="41"/>
    </row>
    <row r="24" spans="1:12" ht="17.100000000000001" customHeight="1">
      <c r="A24" s="297"/>
      <c r="B24" s="298"/>
      <c r="C24" s="42" t="s">
        <v>17</v>
      </c>
      <c r="D24" s="43" t="s">
        <v>148</v>
      </c>
      <c r="E24" s="47">
        <v>0.57999999999999996</v>
      </c>
      <c r="F24" s="45">
        <v>0.56999999999999995</v>
      </c>
      <c r="G24" s="46" t="s">
        <v>144</v>
      </c>
      <c r="H24" s="45">
        <f t="shared" si="0"/>
        <v>0.57999999999999996</v>
      </c>
      <c r="I24" s="195">
        <v>5770</v>
      </c>
      <c r="J24" s="20">
        <v>34611</v>
      </c>
      <c r="K24" s="2" t="s">
        <v>15</v>
      </c>
      <c r="L24" s="41"/>
    </row>
    <row r="25" spans="1:12" ht="17.100000000000001" customHeight="1">
      <c r="A25" s="297"/>
      <c r="B25" s="298"/>
      <c r="C25" s="42" t="s">
        <v>18</v>
      </c>
      <c r="D25" s="43" t="s">
        <v>149</v>
      </c>
      <c r="E25" s="44">
        <v>0.1</v>
      </c>
      <c r="F25" s="45">
        <f t="shared" si="2"/>
        <v>0.1</v>
      </c>
      <c r="G25" s="46" t="s">
        <v>144</v>
      </c>
      <c r="H25" s="45">
        <f t="shared" si="0"/>
        <v>0.1</v>
      </c>
      <c r="I25" s="195">
        <v>998</v>
      </c>
      <c r="J25" s="20">
        <v>34611</v>
      </c>
      <c r="K25" s="2" t="s">
        <v>15</v>
      </c>
      <c r="L25" s="41"/>
    </row>
    <row r="26" spans="1:12" ht="17.100000000000001" customHeight="1">
      <c r="A26" s="297"/>
      <c r="B26" s="298"/>
      <c r="C26" s="42" t="s">
        <v>12</v>
      </c>
      <c r="D26" s="43" t="s">
        <v>150</v>
      </c>
      <c r="E26" s="44"/>
      <c r="F26" s="45">
        <f t="shared" si="2"/>
        <v>0.12</v>
      </c>
      <c r="G26" s="46" t="s">
        <v>144</v>
      </c>
      <c r="H26" s="45">
        <f t="shared" si="0"/>
        <v>0.12</v>
      </c>
      <c r="I26" s="195">
        <v>1224</v>
      </c>
      <c r="J26" s="20"/>
      <c r="K26" s="2" t="s">
        <v>13</v>
      </c>
      <c r="L26" s="41"/>
    </row>
    <row r="27" spans="1:12" ht="17.100000000000001" customHeight="1">
      <c r="A27" s="297"/>
      <c r="B27" s="298"/>
      <c r="C27" s="42" t="s">
        <v>12</v>
      </c>
      <c r="D27" s="43" t="s">
        <v>151</v>
      </c>
      <c r="E27" s="44"/>
      <c r="F27" s="45">
        <f t="shared" si="2"/>
        <v>0.21</v>
      </c>
      <c r="G27" s="46" t="s">
        <v>144</v>
      </c>
      <c r="H27" s="45">
        <f t="shared" si="0"/>
        <v>0.21</v>
      </c>
      <c r="I27" s="195">
        <v>2123</v>
      </c>
      <c r="J27" s="20"/>
      <c r="K27" s="2" t="s">
        <v>13</v>
      </c>
      <c r="L27" s="41"/>
    </row>
    <row r="28" spans="1:12" ht="17.100000000000001" customHeight="1">
      <c r="A28" s="297"/>
      <c r="B28" s="298"/>
      <c r="C28" s="35" t="s">
        <v>12</v>
      </c>
      <c r="D28" s="36" t="s">
        <v>152</v>
      </c>
      <c r="E28" s="37"/>
      <c r="F28" s="45">
        <f t="shared" si="2"/>
        <v>0.14000000000000001</v>
      </c>
      <c r="G28" s="46" t="s">
        <v>144</v>
      </c>
      <c r="H28" s="45">
        <f t="shared" si="0"/>
        <v>0.14000000000000001</v>
      </c>
      <c r="I28" s="194">
        <v>1440</v>
      </c>
      <c r="J28" s="39"/>
      <c r="K28" s="40" t="s">
        <v>19</v>
      </c>
      <c r="L28" s="41"/>
    </row>
    <row r="29" spans="1:12" ht="17.100000000000001" customHeight="1">
      <c r="A29" s="297"/>
      <c r="B29" s="298"/>
      <c r="C29" s="42" t="s">
        <v>12</v>
      </c>
      <c r="D29" s="43" t="s">
        <v>153</v>
      </c>
      <c r="E29" s="44"/>
      <c r="F29" s="45">
        <f t="shared" si="2"/>
        <v>0.13</v>
      </c>
      <c r="G29" s="46" t="s">
        <v>144</v>
      </c>
      <c r="H29" s="45">
        <f t="shared" si="0"/>
        <v>0.13</v>
      </c>
      <c r="I29" s="195">
        <v>1333</v>
      </c>
      <c r="J29" s="20"/>
      <c r="K29" s="2" t="s">
        <v>20</v>
      </c>
      <c r="L29" s="41"/>
    </row>
    <row r="30" spans="1:12" ht="17.100000000000001" customHeight="1">
      <c r="A30" s="297"/>
      <c r="B30" s="298"/>
      <c r="C30" s="42" t="s">
        <v>12</v>
      </c>
      <c r="D30" s="43" t="s">
        <v>39</v>
      </c>
      <c r="E30" s="44"/>
      <c r="F30" s="45">
        <f t="shared" si="2"/>
        <v>0.15</v>
      </c>
      <c r="G30" s="46" t="s">
        <v>144</v>
      </c>
      <c r="H30" s="45">
        <f t="shared" si="0"/>
        <v>0.15</v>
      </c>
      <c r="I30" s="195">
        <v>1491</v>
      </c>
      <c r="J30" s="20"/>
      <c r="K30" s="2" t="s">
        <v>21</v>
      </c>
      <c r="L30" s="41" t="s">
        <v>85</v>
      </c>
    </row>
    <row r="31" spans="1:12" ht="17.100000000000001" customHeight="1">
      <c r="A31" s="297"/>
      <c r="B31" s="298"/>
      <c r="C31" s="42" t="s">
        <v>12</v>
      </c>
      <c r="D31" s="43" t="s">
        <v>40</v>
      </c>
      <c r="E31" s="44"/>
      <c r="F31" s="45">
        <f t="shared" si="2"/>
        <v>0.11</v>
      </c>
      <c r="G31" s="46" t="s">
        <v>144</v>
      </c>
      <c r="H31" s="45">
        <f t="shared" si="0"/>
        <v>0.11</v>
      </c>
      <c r="I31" s="195">
        <v>1138</v>
      </c>
      <c r="J31" s="20"/>
      <c r="K31" s="2" t="s">
        <v>183</v>
      </c>
      <c r="L31" s="70"/>
    </row>
    <row r="32" spans="1:12" ht="17.100000000000001" customHeight="1">
      <c r="A32" s="297"/>
      <c r="B32" s="298"/>
      <c r="C32" s="42" t="s">
        <v>12</v>
      </c>
      <c r="D32" s="43" t="s">
        <v>36</v>
      </c>
      <c r="E32" s="44"/>
      <c r="F32" s="45">
        <f t="shared" si="2"/>
        <v>0.23</v>
      </c>
      <c r="G32" s="46" t="s">
        <v>144</v>
      </c>
      <c r="H32" s="45">
        <f t="shared" si="0"/>
        <v>0.23</v>
      </c>
      <c r="I32" s="195">
        <v>2302</v>
      </c>
      <c r="J32" s="20"/>
      <c r="K32" s="2" t="s">
        <v>154</v>
      </c>
      <c r="L32" s="70"/>
    </row>
    <row r="33" spans="1:12" ht="17.100000000000001" customHeight="1">
      <c r="A33" s="297"/>
      <c r="B33" s="298"/>
      <c r="C33" s="42" t="s">
        <v>12</v>
      </c>
      <c r="D33" s="43" t="s">
        <v>43</v>
      </c>
      <c r="E33" s="44"/>
      <c r="F33" s="45">
        <f t="shared" si="2"/>
        <v>0.2</v>
      </c>
      <c r="G33" s="46" t="s">
        <v>144</v>
      </c>
      <c r="H33" s="45">
        <f t="shared" si="0"/>
        <v>0.2</v>
      </c>
      <c r="I33" s="195">
        <v>2001</v>
      </c>
      <c r="J33" s="20"/>
      <c r="K33" s="2" t="s">
        <v>184</v>
      </c>
      <c r="L33" s="70"/>
    </row>
    <row r="34" spans="1:12" ht="17.100000000000001" customHeight="1">
      <c r="A34" s="297"/>
      <c r="B34" s="298"/>
      <c r="C34" s="42" t="s">
        <v>12</v>
      </c>
      <c r="D34" s="43" t="s">
        <v>46</v>
      </c>
      <c r="E34" s="44"/>
      <c r="F34" s="45">
        <f t="shared" si="2"/>
        <v>0.1</v>
      </c>
      <c r="G34" s="46" t="s">
        <v>144</v>
      </c>
      <c r="H34" s="45">
        <f t="shared" si="0"/>
        <v>0.1</v>
      </c>
      <c r="I34" s="195">
        <v>1000</v>
      </c>
      <c r="J34" s="20"/>
      <c r="K34" s="2" t="s">
        <v>155</v>
      </c>
      <c r="L34" s="70"/>
    </row>
    <row r="35" spans="1:12" ht="17.100000000000001" customHeight="1">
      <c r="A35" s="297"/>
      <c r="B35" s="298"/>
      <c r="C35" s="42" t="s">
        <v>12</v>
      </c>
      <c r="D35" s="71" t="s">
        <v>44</v>
      </c>
      <c r="E35" s="72"/>
      <c r="F35" s="45">
        <f t="shared" si="2"/>
        <v>0.1</v>
      </c>
      <c r="G35" s="46" t="s">
        <v>144</v>
      </c>
      <c r="H35" s="45">
        <f t="shared" si="0"/>
        <v>0.1</v>
      </c>
      <c r="I35" s="199">
        <v>1000</v>
      </c>
      <c r="J35" s="17"/>
      <c r="K35" s="2" t="s">
        <v>155</v>
      </c>
      <c r="L35" s="73"/>
    </row>
    <row r="36" spans="1:12" ht="17.100000000000001" customHeight="1">
      <c r="A36" s="297"/>
      <c r="B36" s="298"/>
      <c r="C36" s="42" t="s">
        <v>53</v>
      </c>
      <c r="D36" s="43" t="s">
        <v>47</v>
      </c>
      <c r="E36" s="44"/>
      <c r="F36" s="45">
        <f t="shared" si="2"/>
        <v>0.14000000000000001</v>
      </c>
      <c r="G36" s="46" t="s">
        <v>144</v>
      </c>
      <c r="H36" s="45">
        <f t="shared" si="0"/>
        <v>0.14000000000000001</v>
      </c>
      <c r="I36" s="195">
        <v>1400</v>
      </c>
      <c r="J36" s="20" t="s">
        <v>54</v>
      </c>
      <c r="K36" s="2" t="s">
        <v>185</v>
      </c>
      <c r="L36" s="70" t="s">
        <v>74</v>
      </c>
    </row>
    <row r="37" spans="1:12" ht="17.100000000000001" customHeight="1">
      <c r="A37" s="297"/>
      <c r="B37" s="298"/>
      <c r="C37" s="42" t="s">
        <v>55</v>
      </c>
      <c r="D37" s="43" t="s">
        <v>48</v>
      </c>
      <c r="E37" s="44"/>
      <c r="F37" s="45">
        <f t="shared" si="2"/>
        <v>0.12</v>
      </c>
      <c r="G37" s="46" t="s">
        <v>156</v>
      </c>
      <c r="H37" s="45">
        <f t="shared" si="0"/>
        <v>0.12</v>
      </c>
      <c r="I37" s="195">
        <v>1200</v>
      </c>
      <c r="J37" s="20" t="s">
        <v>56</v>
      </c>
      <c r="K37" s="2" t="s">
        <v>186</v>
      </c>
      <c r="L37" s="70" t="s">
        <v>74</v>
      </c>
    </row>
    <row r="38" spans="1:12" ht="17.100000000000001" customHeight="1">
      <c r="A38" s="297"/>
      <c r="B38" s="298"/>
      <c r="C38" s="42" t="s">
        <v>12</v>
      </c>
      <c r="D38" s="367" t="s">
        <v>77</v>
      </c>
      <c r="E38" s="74"/>
      <c r="F38" s="75">
        <v>360</v>
      </c>
      <c r="G38" s="46" t="s">
        <v>157</v>
      </c>
      <c r="H38" s="45">
        <f t="shared" si="0"/>
        <v>0.04</v>
      </c>
      <c r="I38" s="200">
        <v>360</v>
      </c>
      <c r="J38" s="76"/>
      <c r="K38" s="77" t="s">
        <v>212</v>
      </c>
      <c r="L38" s="78" t="s">
        <v>86</v>
      </c>
    </row>
    <row r="39" spans="1:12" ht="17.100000000000001" customHeight="1">
      <c r="A39" s="297"/>
      <c r="B39" s="298"/>
      <c r="C39" s="333" t="s">
        <v>158</v>
      </c>
      <c r="D39" s="365" t="s">
        <v>58</v>
      </c>
      <c r="E39" s="80"/>
      <c r="F39" s="52">
        <v>600.75</v>
      </c>
      <c r="G39" s="79" t="s">
        <v>157</v>
      </c>
      <c r="H39" s="52">
        <f t="shared" si="0"/>
        <v>0.06</v>
      </c>
      <c r="I39" s="81">
        <v>600.75</v>
      </c>
      <c r="J39" s="82"/>
      <c r="K39" s="83" t="s">
        <v>187</v>
      </c>
      <c r="L39" s="56" t="s">
        <v>124</v>
      </c>
    </row>
    <row r="40" spans="1:12" ht="17.100000000000001" customHeight="1">
      <c r="A40" s="297"/>
      <c r="B40" s="298"/>
      <c r="C40" s="334"/>
      <c r="D40" s="366"/>
      <c r="E40" s="85"/>
      <c r="F40" s="59">
        <v>395.58</v>
      </c>
      <c r="G40" s="84" t="s">
        <v>157</v>
      </c>
      <c r="H40" s="59">
        <f t="shared" si="0"/>
        <v>0.04</v>
      </c>
      <c r="I40" s="86">
        <v>395.58</v>
      </c>
      <c r="J40" s="87"/>
      <c r="K40" s="88" t="s">
        <v>159</v>
      </c>
      <c r="L40" s="63" t="s">
        <v>87</v>
      </c>
    </row>
    <row r="41" spans="1:12" ht="17.100000000000001" customHeight="1">
      <c r="A41" s="297"/>
      <c r="B41" s="298"/>
      <c r="C41" s="335" t="s">
        <v>41</v>
      </c>
      <c r="D41" s="336"/>
      <c r="E41" s="89"/>
      <c r="F41" s="65">
        <f>SUM(F39:F40)</f>
        <v>996.32999999999993</v>
      </c>
      <c r="G41" s="90" t="s">
        <v>160</v>
      </c>
      <c r="H41" s="65">
        <f t="shared" si="0"/>
        <v>0.1</v>
      </c>
      <c r="I41" s="91">
        <f>SUM(I39:I40)</f>
        <v>996.32999999999993</v>
      </c>
      <c r="J41" s="92"/>
      <c r="K41" s="93"/>
      <c r="L41" s="69"/>
    </row>
    <row r="42" spans="1:12" ht="17.100000000000001" customHeight="1">
      <c r="A42" s="297"/>
      <c r="B42" s="298"/>
      <c r="C42" s="42" t="s">
        <v>12</v>
      </c>
      <c r="D42" s="94" t="s">
        <v>88</v>
      </c>
      <c r="E42" s="95"/>
      <c r="F42" s="96">
        <v>1810</v>
      </c>
      <c r="G42" s="46" t="s">
        <v>160</v>
      </c>
      <c r="H42" s="97">
        <f t="shared" si="0"/>
        <v>0.18</v>
      </c>
      <c r="I42" s="98">
        <v>1810</v>
      </c>
      <c r="J42" s="99"/>
      <c r="K42" s="77" t="s">
        <v>188</v>
      </c>
      <c r="L42" s="100" t="s">
        <v>89</v>
      </c>
    </row>
    <row r="43" spans="1:12" ht="17.100000000000001" customHeight="1">
      <c r="A43" s="297"/>
      <c r="B43" s="298"/>
      <c r="C43" s="42" t="s">
        <v>12</v>
      </c>
      <c r="D43" s="43" t="s">
        <v>70</v>
      </c>
      <c r="E43" s="44"/>
      <c r="F43" s="96">
        <v>120</v>
      </c>
      <c r="G43" s="46" t="s">
        <v>160</v>
      </c>
      <c r="H43" s="101">
        <f t="shared" si="0"/>
        <v>0.01</v>
      </c>
      <c r="I43" s="195">
        <v>120</v>
      </c>
      <c r="J43" s="20"/>
      <c r="K43" s="77" t="s">
        <v>188</v>
      </c>
      <c r="L43" s="78" t="s">
        <v>90</v>
      </c>
    </row>
    <row r="44" spans="1:12" ht="17.100000000000001" customHeight="1">
      <c r="A44" s="297"/>
      <c r="B44" s="298"/>
      <c r="C44" s="42" t="s">
        <v>12</v>
      </c>
      <c r="D44" s="43" t="s">
        <v>50</v>
      </c>
      <c r="E44" s="44"/>
      <c r="F44" s="97">
        <v>1475.66</v>
      </c>
      <c r="G44" s="46" t="s">
        <v>160</v>
      </c>
      <c r="H44" s="101">
        <f t="shared" si="0"/>
        <v>0.15</v>
      </c>
      <c r="I44" s="198">
        <v>1475.66</v>
      </c>
      <c r="J44" s="20"/>
      <c r="K44" s="77" t="s">
        <v>188</v>
      </c>
      <c r="L44" s="70" t="s">
        <v>91</v>
      </c>
    </row>
    <row r="45" spans="1:12" ht="17.100000000000001" customHeight="1">
      <c r="A45" s="297"/>
      <c r="B45" s="298"/>
      <c r="C45" s="42" t="s">
        <v>12</v>
      </c>
      <c r="D45" s="36" t="s">
        <v>57</v>
      </c>
      <c r="E45" s="37"/>
      <c r="F45" s="97">
        <v>6900.52</v>
      </c>
      <c r="G45" s="46" t="s">
        <v>160</v>
      </c>
      <c r="H45" s="101">
        <f t="shared" si="0"/>
        <v>0.69</v>
      </c>
      <c r="I45" s="201">
        <v>6900.52</v>
      </c>
      <c r="J45" s="39"/>
      <c r="K45" s="77" t="s">
        <v>188</v>
      </c>
      <c r="L45" s="70" t="s">
        <v>92</v>
      </c>
    </row>
    <row r="46" spans="1:12" ht="17.100000000000001" customHeight="1">
      <c r="A46" s="297"/>
      <c r="B46" s="298"/>
      <c r="C46" s="42" t="s">
        <v>12</v>
      </c>
      <c r="D46" s="43" t="s">
        <v>72</v>
      </c>
      <c r="E46" s="44"/>
      <c r="F46" s="102">
        <v>770</v>
      </c>
      <c r="G46" s="46" t="s">
        <v>160</v>
      </c>
      <c r="H46" s="101">
        <f t="shared" si="0"/>
        <v>0.08</v>
      </c>
      <c r="I46" s="195">
        <v>770</v>
      </c>
      <c r="J46" s="20"/>
      <c r="K46" s="77" t="s">
        <v>188</v>
      </c>
      <c r="L46" s="70" t="s">
        <v>93</v>
      </c>
    </row>
    <row r="47" spans="1:12" ht="17.100000000000001" customHeight="1">
      <c r="A47" s="297"/>
      <c r="B47" s="298"/>
      <c r="C47" s="124" t="s">
        <v>161</v>
      </c>
      <c r="D47" s="71" t="s">
        <v>125</v>
      </c>
      <c r="E47" s="231"/>
      <c r="F47" s="232">
        <v>1139</v>
      </c>
      <c r="G47" s="53" t="s">
        <v>160</v>
      </c>
      <c r="H47" s="51">
        <f t="shared" si="0"/>
        <v>0.11</v>
      </c>
      <c r="I47" s="205">
        <v>1139</v>
      </c>
      <c r="J47" s="116"/>
      <c r="K47" s="222" t="s">
        <v>162</v>
      </c>
      <c r="L47" s="73"/>
    </row>
    <row r="48" spans="1:12" ht="17.100000000000001" customHeight="1">
      <c r="A48" s="297"/>
      <c r="B48" s="298"/>
      <c r="C48" s="368" t="s">
        <v>94</v>
      </c>
      <c r="D48" s="369"/>
      <c r="E48" s="245"/>
      <c r="F48" s="270">
        <v>1140</v>
      </c>
      <c r="G48" s="246" t="s">
        <v>109</v>
      </c>
      <c r="H48" s="271">
        <f t="shared" si="0"/>
        <v>0.11</v>
      </c>
      <c r="I48" s="272">
        <v>1140</v>
      </c>
      <c r="J48" s="273"/>
      <c r="K48" s="247" t="s">
        <v>163</v>
      </c>
      <c r="L48" s="123" t="s">
        <v>95</v>
      </c>
    </row>
    <row r="49" spans="1:12" ht="17.100000000000001" customHeight="1">
      <c r="A49" s="297"/>
      <c r="B49" s="298"/>
      <c r="C49" s="124" t="s">
        <v>116</v>
      </c>
      <c r="D49" s="71" t="s">
        <v>126</v>
      </c>
      <c r="E49" s="231"/>
      <c r="F49" s="232">
        <v>510</v>
      </c>
      <c r="G49" s="53" t="s">
        <v>109</v>
      </c>
      <c r="H49" s="51">
        <v>0.05</v>
      </c>
      <c r="I49" s="205">
        <v>510</v>
      </c>
      <c r="J49" s="116"/>
      <c r="K49" s="222" t="s">
        <v>163</v>
      </c>
      <c r="L49" s="277"/>
    </row>
    <row r="50" spans="1:12" ht="17.100000000000001" customHeight="1" thickBot="1">
      <c r="A50" s="297"/>
      <c r="B50" s="298"/>
      <c r="C50" s="175" t="s">
        <v>12</v>
      </c>
      <c r="D50" s="224" t="s">
        <v>221</v>
      </c>
      <c r="E50" s="177"/>
      <c r="F50" s="178">
        <v>0.26</v>
      </c>
      <c r="G50" s="179" t="s">
        <v>222</v>
      </c>
      <c r="H50" s="178">
        <v>0.26</v>
      </c>
      <c r="I50" s="202">
        <v>2625</v>
      </c>
      <c r="J50" s="180"/>
      <c r="K50" s="248" t="s">
        <v>223</v>
      </c>
      <c r="L50" s="225"/>
    </row>
    <row r="51" spans="1:12" ht="17.100000000000001" customHeight="1" thickTop="1" thickBot="1">
      <c r="A51" s="297"/>
      <c r="B51" s="294"/>
      <c r="C51" s="25" t="s">
        <v>41</v>
      </c>
      <c r="D51" s="226">
        <f>COUNTA(D8:D50)-1</f>
        <v>36</v>
      </c>
      <c r="E51" s="217">
        <f>SUM(E8:E50)</f>
        <v>3.8</v>
      </c>
      <c r="F51" s="217">
        <f>SUM(F8:F10,ROUND(F12/10000,2),F13:F18,F21,F22:F37,ROUND(F38/10000,2),ROUND(F41/10000,2),ROUND(SUM(F42:F46,F48:F50)/10000,2))</f>
        <v>7.4699999999999989</v>
      </c>
      <c r="G51" s="218" t="s">
        <v>108</v>
      </c>
      <c r="H51" s="217">
        <f>SUM(H8:H10,H12:H18,H21,H22:H38,H41,H42:H46,H48:H50)</f>
        <v>7.7799999999999994</v>
      </c>
      <c r="I51" s="249">
        <f>SUM(I8:I10,I12:I18,I21,I22:I38,I41,I42:I46,I48:I50)</f>
        <v>78008.53</v>
      </c>
      <c r="J51" s="219"/>
      <c r="K51" s="220"/>
      <c r="L51" s="193"/>
    </row>
    <row r="52" spans="1:12" ht="17.100000000000001" customHeight="1">
      <c r="A52" s="297"/>
      <c r="B52" s="293" t="s">
        <v>22</v>
      </c>
      <c r="C52" s="295" t="s">
        <v>117</v>
      </c>
      <c r="D52" s="370" t="s">
        <v>118</v>
      </c>
      <c r="E52" s="136">
        <v>0.76</v>
      </c>
      <c r="F52" s="104">
        <v>0.5</v>
      </c>
      <c r="G52" s="105" t="s">
        <v>108</v>
      </c>
      <c r="H52" s="104">
        <v>0.5</v>
      </c>
      <c r="I52" s="203">
        <v>7623</v>
      </c>
      <c r="J52" s="106">
        <v>20806</v>
      </c>
      <c r="K52" s="107" t="s">
        <v>1</v>
      </c>
      <c r="L52" s="108"/>
    </row>
    <row r="53" spans="1:12" ht="17.100000000000001" customHeight="1">
      <c r="A53" s="297"/>
      <c r="B53" s="298"/>
      <c r="C53" s="296"/>
      <c r="D53" s="366"/>
      <c r="E53" s="72"/>
      <c r="F53" s="109">
        <v>0.1</v>
      </c>
      <c r="G53" s="60" t="s">
        <v>108</v>
      </c>
      <c r="H53" s="109">
        <v>0.1</v>
      </c>
      <c r="I53" s="204"/>
      <c r="J53" s="110"/>
      <c r="K53" s="111" t="s">
        <v>11</v>
      </c>
      <c r="L53" s="63"/>
    </row>
    <row r="54" spans="1:12" ht="17.100000000000001" customHeight="1">
      <c r="A54" s="297"/>
      <c r="B54" s="298"/>
      <c r="C54" s="296"/>
      <c r="D54" s="366"/>
      <c r="E54" s="118"/>
      <c r="F54" s="109">
        <v>0.16</v>
      </c>
      <c r="G54" s="60" t="s">
        <v>108</v>
      </c>
      <c r="H54" s="109">
        <v>0.16</v>
      </c>
      <c r="I54" s="204"/>
      <c r="J54" s="110"/>
      <c r="K54" s="111" t="s">
        <v>13</v>
      </c>
      <c r="L54" s="63"/>
    </row>
    <row r="55" spans="1:12" ht="17.100000000000001" customHeight="1">
      <c r="A55" s="297"/>
      <c r="B55" s="298"/>
      <c r="C55" s="287" t="s">
        <v>41</v>
      </c>
      <c r="D55" s="288"/>
      <c r="E55" s="112"/>
      <c r="F55" s="113">
        <f>SUM(F52:F54)</f>
        <v>0.76</v>
      </c>
      <c r="G55" s="66" t="s">
        <v>108</v>
      </c>
      <c r="H55" s="113">
        <f>SUM(H52:H54)</f>
        <v>0.76</v>
      </c>
      <c r="I55" s="216">
        <f>SUM(I52:I54)</f>
        <v>7623</v>
      </c>
      <c r="J55" s="67"/>
      <c r="K55" s="68"/>
      <c r="L55" s="69"/>
    </row>
    <row r="56" spans="1:12" ht="17.100000000000001" customHeight="1">
      <c r="A56" s="297"/>
      <c r="B56" s="298"/>
      <c r="C56" s="289" t="s">
        <v>119</v>
      </c>
      <c r="D56" s="371" t="s">
        <v>120</v>
      </c>
      <c r="E56" s="115">
        <v>1.7</v>
      </c>
      <c r="F56" s="51">
        <v>0.92</v>
      </c>
      <c r="G56" s="53" t="s">
        <v>108</v>
      </c>
      <c r="H56" s="51">
        <v>0.92</v>
      </c>
      <c r="I56" s="205">
        <v>9200</v>
      </c>
      <c r="J56" s="116">
        <v>28306</v>
      </c>
      <c r="K56" s="117" t="s">
        <v>8</v>
      </c>
      <c r="L56" s="56"/>
    </row>
    <row r="57" spans="1:12" ht="17.100000000000001" customHeight="1">
      <c r="A57" s="297"/>
      <c r="B57" s="298"/>
      <c r="C57" s="290"/>
      <c r="D57" s="372"/>
      <c r="E57" s="118"/>
      <c r="F57" s="109">
        <v>0.78</v>
      </c>
      <c r="G57" s="60" t="s">
        <v>108</v>
      </c>
      <c r="H57" s="109">
        <v>0.78</v>
      </c>
      <c r="I57" s="204">
        <v>7819</v>
      </c>
      <c r="J57" s="110"/>
      <c r="K57" s="111" t="s">
        <v>2</v>
      </c>
      <c r="L57" s="63"/>
    </row>
    <row r="58" spans="1:12" ht="17.100000000000001" customHeight="1">
      <c r="A58" s="297"/>
      <c r="B58" s="298"/>
      <c r="C58" s="287" t="s">
        <v>41</v>
      </c>
      <c r="D58" s="288"/>
      <c r="E58" s="64"/>
      <c r="F58" s="113">
        <f>SUM(F56:F57)</f>
        <v>1.7000000000000002</v>
      </c>
      <c r="G58" s="66" t="s">
        <v>108</v>
      </c>
      <c r="H58" s="113">
        <f>SUM(H56:H57)</f>
        <v>1.7000000000000002</v>
      </c>
      <c r="I58" s="216">
        <f>SUM(I56:I57)</f>
        <v>17019</v>
      </c>
      <c r="J58" s="67"/>
      <c r="K58" s="68"/>
      <c r="L58" s="69"/>
    </row>
    <row r="59" spans="1:12" ht="17.100000000000001" customHeight="1">
      <c r="A59" s="297"/>
      <c r="B59" s="298"/>
      <c r="C59" s="119" t="s">
        <v>12</v>
      </c>
      <c r="D59" s="50" t="s">
        <v>121</v>
      </c>
      <c r="E59" s="120"/>
      <c r="F59" s="51">
        <v>1.47</v>
      </c>
      <c r="G59" s="121" t="s">
        <v>108</v>
      </c>
      <c r="H59" s="51">
        <f>ROUND(I59/10000,2)</f>
        <v>1.48</v>
      </c>
      <c r="I59" s="196">
        <v>14780</v>
      </c>
      <c r="J59" s="54"/>
      <c r="K59" s="28" t="s">
        <v>122</v>
      </c>
      <c r="L59" s="56"/>
    </row>
    <row r="60" spans="1:12" ht="17.100000000000001" customHeight="1">
      <c r="A60" s="297"/>
      <c r="B60" s="298"/>
      <c r="C60" s="287" t="s">
        <v>94</v>
      </c>
      <c r="D60" s="288"/>
      <c r="E60" s="64"/>
      <c r="F60" s="113">
        <v>1.52</v>
      </c>
      <c r="G60" s="66" t="s">
        <v>108</v>
      </c>
      <c r="H60" s="113">
        <f>ROUND(I60/10000,2)</f>
        <v>1.52</v>
      </c>
      <c r="I60" s="216">
        <v>15243</v>
      </c>
      <c r="J60" s="67"/>
      <c r="K60" s="122" t="s">
        <v>213</v>
      </c>
      <c r="L60" s="123" t="s">
        <v>95</v>
      </c>
    </row>
    <row r="61" spans="1:12" ht="17.100000000000001" customHeight="1">
      <c r="A61" s="297"/>
      <c r="B61" s="298"/>
      <c r="C61" s="284" t="s">
        <v>12</v>
      </c>
      <c r="D61" s="125" t="s">
        <v>78</v>
      </c>
      <c r="E61" s="126"/>
      <c r="F61" s="96">
        <v>7632</v>
      </c>
      <c r="G61" s="127" t="s">
        <v>109</v>
      </c>
      <c r="H61" s="97">
        <f>ROUND(I61/10000,2)</f>
        <v>0.76</v>
      </c>
      <c r="I61" s="206">
        <v>7632</v>
      </c>
      <c r="J61" s="10"/>
      <c r="K61" s="10" t="s">
        <v>189</v>
      </c>
      <c r="L61" s="41" t="s">
        <v>74</v>
      </c>
    </row>
    <row r="62" spans="1:12" ht="17.100000000000001" customHeight="1">
      <c r="A62" s="297"/>
      <c r="B62" s="298"/>
      <c r="C62" s="286" t="s">
        <v>12</v>
      </c>
      <c r="D62" s="125" t="s">
        <v>51</v>
      </c>
      <c r="E62" s="126"/>
      <c r="F62" s="128">
        <v>10500</v>
      </c>
      <c r="G62" s="127" t="s">
        <v>157</v>
      </c>
      <c r="H62" s="129">
        <f>ROUND(I62/10000,2)</f>
        <v>1.05</v>
      </c>
      <c r="I62" s="206">
        <v>10500</v>
      </c>
      <c r="J62" s="10"/>
      <c r="K62" s="130" t="s">
        <v>190</v>
      </c>
      <c r="L62" s="41" t="s">
        <v>191</v>
      </c>
    </row>
    <row r="63" spans="1:12" ht="17.100000000000001" customHeight="1" thickBot="1">
      <c r="A63" s="297"/>
      <c r="B63" s="298"/>
      <c r="C63" s="284" t="s">
        <v>12</v>
      </c>
      <c r="D63" s="131" t="s">
        <v>52</v>
      </c>
      <c r="E63" s="132"/>
      <c r="F63" s="102">
        <v>14850</v>
      </c>
      <c r="G63" s="127" t="s">
        <v>157</v>
      </c>
      <c r="H63" s="101">
        <f>ROUND(I63/10000,2)</f>
        <v>1.49</v>
      </c>
      <c r="I63" s="207">
        <v>14850</v>
      </c>
      <c r="J63" s="133"/>
      <c r="K63" s="134" t="s">
        <v>190</v>
      </c>
      <c r="L63" s="70" t="s">
        <v>192</v>
      </c>
    </row>
    <row r="64" spans="1:12" ht="17.100000000000001" customHeight="1" thickTop="1" thickBot="1">
      <c r="A64" s="297"/>
      <c r="B64" s="294"/>
      <c r="C64" s="3" t="s">
        <v>41</v>
      </c>
      <c r="D64" s="158">
        <f>COUNTA(D52:D63)</f>
        <v>6</v>
      </c>
      <c r="E64" s="159">
        <f>SUM(E52:E63)</f>
        <v>2.46</v>
      </c>
      <c r="F64" s="159">
        <f>SUM(F55,F58,F60,ROUND(SUM(F61:F63)/10000,2))</f>
        <v>7.2799999999999994</v>
      </c>
      <c r="G64" s="160" t="s">
        <v>156</v>
      </c>
      <c r="H64" s="159">
        <f>SUM(H55,H58,H60,H61:H63)</f>
        <v>7.28</v>
      </c>
      <c r="I64" s="161">
        <f>SUM(I55,I58,I60,I61:I63)</f>
        <v>72867</v>
      </c>
      <c r="J64" s="14"/>
      <c r="K64" s="162"/>
      <c r="L64" s="9"/>
    </row>
    <row r="65" spans="1:12" ht="17.100000000000001" customHeight="1">
      <c r="A65" s="297"/>
      <c r="B65" s="293" t="s">
        <v>23</v>
      </c>
      <c r="C65" s="331" t="s">
        <v>164</v>
      </c>
      <c r="D65" s="373" t="s">
        <v>165</v>
      </c>
      <c r="E65" s="136">
        <v>4.9000000000000004</v>
      </c>
      <c r="F65" s="104">
        <v>3.3</v>
      </c>
      <c r="G65" s="105" t="s">
        <v>156</v>
      </c>
      <c r="H65" s="104">
        <v>3.3</v>
      </c>
      <c r="I65" s="203">
        <v>33000</v>
      </c>
      <c r="J65" s="106">
        <v>25881</v>
      </c>
      <c r="K65" s="107" t="s">
        <v>214</v>
      </c>
      <c r="L65" s="108"/>
    </row>
    <row r="66" spans="1:12" ht="17.100000000000001" customHeight="1">
      <c r="A66" s="297"/>
      <c r="B66" s="298"/>
      <c r="C66" s="301"/>
      <c r="D66" s="374"/>
      <c r="E66" s="72"/>
      <c r="F66" s="109">
        <v>0.5</v>
      </c>
      <c r="G66" s="60" t="s">
        <v>156</v>
      </c>
      <c r="H66" s="109">
        <v>0.5</v>
      </c>
      <c r="I66" s="204">
        <v>5000</v>
      </c>
      <c r="J66" s="110"/>
      <c r="K66" s="111" t="s">
        <v>24</v>
      </c>
      <c r="L66" s="63"/>
    </row>
    <row r="67" spans="1:12" ht="17.100000000000001" customHeight="1">
      <c r="A67" s="297"/>
      <c r="B67" s="298"/>
      <c r="C67" s="301"/>
      <c r="D67" s="374"/>
      <c r="E67" s="72"/>
      <c r="F67" s="109">
        <v>0.33</v>
      </c>
      <c r="G67" s="60" t="s">
        <v>156</v>
      </c>
      <c r="H67" s="109">
        <v>0.33</v>
      </c>
      <c r="I67" s="204">
        <v>3300</v>
      </c>
      <c r="J67" s="110"/>
      <c r="K67" s="111" t="s">
        <v>25</v>
      </c>
      <c r="L67" s="63"/>
    </row>
    <row r="68" spans="1:12" ht="17.100000000000001" customHeight="1">
      <c r="A68" s="297"/>
      <c r="B68" s="298"/>
      <c r="C68" s="301"/>
      <c r="D68" s="374"/>
      <c r="E68" s="72"/>
      <c r="F68" s="109">
        <v>0.2</v>
      </c>
      <c r="G68" s="60" t="s">
        <v>156</v>
      </c>
      <c r="H68" s="109">
        <v>0.2</v>
      </c>
      <c r="I68" s="204">
        <v>2000</v>
      </c>
      <c r="J68" s="110"/>
      <c r="K68" s="111" t="s">
        <v>26</v>
      </c>
      <c r="L68" s="63"/>
    </row>
    <row r="69" spans="1:12" ht="17.100000000000001" customHeight="1">
      <c r="A69" s="297"/>
      <c r="B69" s="298"/>
      <c r="C69" s="301"/>
      <c r="D69" s="374"/>
      <c r="E69" s="72"/>
      <c r="F69" s="109">
        <v>0.1</v>
      </c>
      <c r="G69" s="60" t="s">
        <v>156</v>
      </c>
      <c r="H69" s="109">
        <v>0.1</v>
      </c>
      <c r="I69" s="204">
        <v>1000</v>
      </c>
      <c r="J69" s="110"/>
      <c r="K69" s="111" t="s">
        <v>1</v>
      </c>
      <c r="L69" s="63"/>
    </row>
    <row r="70" spans="1:12" ht="17.100000000000001" customHeight="1">
      <c r="A70" s="297"/>
      <c r="B70" s="298"/>
      <c r="C70" s="290"/>
      <c r="D70" s="372"/>
      <c r="E70" s="137"/>
      <c r="F70" s="109">
        <v>7.0000000000000007E-2</v>
      </c>
      <c r="G70" s="60" t="s">
        <v>156</v>
      </c>
      <c r="H70" s="138">
        <v>7.0000000000000007E-2</v>
      </c>
      <c r="I70" s="208">
        <v>700</v>
      </c>
      <c r="J70" s="139"/>
      <c r="K70" s="140" t="s">
        <v>193</v>
      </c>
      <c r="L70" s="141"/>
    </row>
    <row r="71" spans="1:12" ht="17.100000000000001" customHeight="1">
      <c r="A71" s="297"/>
      <c r="B71" s="298"/>
      <c r="C71" s="340" t="s">
        <v>96</v>
      </c>
      <c r="D71" s="341"/>
      <c r="E71" s="142"/>
      <c r="F71" s="143"/>
      <c r="G71" s="143"/>
      <c r="H71" s="109">
        <f>I71/10000</f>
        <v>3.2800000000000003E-2</v>
      </c>
      <c r="I71" s="204">
        <v>328</v>
      </c>
      <c r="J71" s="110"/>
      <c r="K71" s="111" t="s">
        <v>166</v>
      </c>
      <c r="L71" s="63"/>
    </row>
    <row r="72" spans="1:12" ht="18.600000000000001" customHeight="1">
      <c r="A72" s="297"/>
      <c r="B72" s="298"/>
      <c r="C72" s="287" t="s">
        <v>41</v>
      </c>
      <c r="D72" s="288"/>
      <c r="E72" s="64"/>
      <c r="F72" s="113">
        <f>SUM(F65:F70)</f>
        <v>4.5</v>
      </c>
      <c r="G72" s="66" t="s">
        <v>132</v>
      </c>
      <c r="H72" s="113">
        <f>SUM(H65:H71)</f>
        <v>4.5327999999999999</v>
      </c>
      <c r="I72" s="216">
        <f>SUM(I65:I71)</f>
        <v>45328</v>
      </c>
      <c r="J72" s="67"/>
      <c r="K72" s="68" t="s">
        <v>166</v>
      </c>
      <c r="L72" s="69"/>
    </row>
    <row r="73" spans="1:12" ht="18.600000000000001" customHeight="1">
      <c r="A73" s="297"/>
      <c r="B73" s="298"/>
      <c r="C73" s="114" t="s">
        <v>12</v>
      </c>
      <c r="D73" s="375" t="s">
        <v>27</v>
      </c>
      <c r="E73" s="115"/>
      <c r="F73" s="144">
        <f>ROUND(I73/10000,2)</f>
        <v>4.7</v>
      </c>
      <c r="G73" s="145" t="s">
        <v>132</v>
      </c>
      <c r="H73" s="144">
        <f t="shared" ref="H73:H78" si="3">ROUND(I73/10000,2)</f>
        <v>4.7</v>
      </c>
      <c r="I73" s="209">
        <v>47000</v>
      </c>
      <c r="J73" s="146"/>
      <c r="K73" s="147" t="s">
        <v>28</v>
      </c>
      <c r="L73" s="41"/>
    </row>
    <row r="74" spans="1:12" ht="18.600000000000001" customHeight="1">
      <c r="A74" s="297"/>
      <c r="B74" s="298"/>
      <c r="C74" s="333" t="s">
        <v>167</v>
      </c>
      <c r="D74" s="365" t="s">
        <v>233</v>
      </c>
      <c r="E74" s="210">
        <v>2.2000000000000002</v>
      </c>
      <c r="F74" s="51">
        <f>ROUND(I74/10000,2)</f>
        <v>2.2000000000000002</v>
      </c>
      <c r="G74" s="79" t="s">
        <v>132</v>
      </c>
      <c r="H74" s="51">
        <f t="shared" si="3"/>
        <v>2.2000000000000002</v>
      </c>
      <c r="I74" s="148">
        <v>22000</v>
      </c>
      <c r="J74" s="82" t="s">
        <v>168</v>
      </c>
      <c r="K74" s="12" t="s">
        <v>194</v>
      </c>
      <c r="L74" s="56" t="s">
        <v>74</v>
      </c>
    </row>
    <row r="75" spans="1:12" ht="18.600000000000001" customHeight="1">
      <c r="A75" s="297"/>
      <c r="B75" s="298"/>
      <c r="C75" s="334"/>
      <c r="D75" s="366"/>
      <c r="E75" s="211">
        <v>4</v>
      </c>
      <c r="F75" s="149">
        <v>1</v>
      </c>
      <c r="G75" s="84" t="s">
        <v>156</v>
      </c>
      <c r="H75" s="149">
        <f t="shared" si="3"/>
        <v>1</v>
      </c>
      <c r="I75" s="150">
        <v>10000</v>
      </c>
      <c r="J75" s="87" t="s">
        <v>169</v>
      </c>
      <c r="K75" s="13" t="s">
        <v>195</v>
      </c>
      <c r="L75" s="63" t="s">
        <v>100</v>
      </c>
    </row>
    <row r="76" spans="1:12" ht="18.600000000000001" customHeight="1">
      <c r="A76" s="297"/>
      <c r="B76" s="298"/>
      <c r="C76" s="334"/>
      <c r="D76" s="366"/>
      <c r="E76" s="151"/>
      <c r="F76" s="149">
        <v>0.2</v>
      </c>
      <c r="G76" s="84" t="s">
        <v>156</v>
      </c>
      <c r="H76" s="149">
        <f t="shared" si="3"/>
        <v>0.2</v>
      </c>
      <c r="I76" s="150">
        <v>2000</v>
      </c>
      <c r="J76" s="87"/>
      <c r="K76" s="13" t="s">
        <v>196</v>
      </c>
      <c r="L76" s="63"/>
    </row>
    <row r="77" spans="1:12" ht="18.600000000000001" customHeight="1">
      <c r="A77" s="297"/>
      <c r="B77" s="298"/>
      <c r="C77" s="334"/>
      <c r="D77" s="366"/>
      <c r="E77" s="151"/>
      <c r="F77" s="149">
        <v>0.25</v>
      </c>
      <c r="G77" s="84" t="s">
        <v>156</v>
      </c>
      <c r="H77" s="149">
        <f t="shared" si="3"/>
        <v>0.25</v>
      </c>
      <c r="I77" s="150">
        <v>2500</v>
      </c>
      <c r="J77" s="87"/>
      <c r="K77" s="13" t="s">
        <v>197</v>
      </c>
      <c r="L77" s="63"/>
    </row>
    <row r="78" spans="1:12" ht="18.600000000000001" customHeight="1">
      <c r="A78" s="297"/>
      <c r="B78" s="298"/>
      <c r="C78" s="334"/>
      <c r="D78" s="366"/>
      <c r="E78" s="152"/>
      <c r="F78" s="149">
        <v>0.35</v>
      </c>
      <c r="G78" s="84" t="s">
        <v>156</v>
      </c>
      <c r="H78" s="149">
        <f t="shared" si="3"/>
        <v>0.35</v>
      </c>
      <c r="I78" s="150">
        <v>3500</v>
      </c>
      <c r="J78" s="87"/>
      <c r="K78" s="13" t="s">
        <v>215</v>
      </c>
      <c r="L78" s="63"/>
    </row>
    <row r="79" spans="1:12" ht="18.600000000000001" customHeight="1">
      <c r="A79" s="297"/>
      <c r="B79" s="298"/>
      <c r="C79" s="335" t="s">
        <v>41</v>
      </c>
      <c r="D79" s="336"/>
      <c r="E79" s="89"/>
      <c r="F79" s="233">
        <f>SUM(F74:F78)</f>
        <v>4</v>
      </c>
      <c r="G79" s="90" t="s">
        <v>156</v>
      </c>
      <c r="H79" s="233">
        <f>SUM(H74:H78)</f>
        <v>4</v>
      </c>
      <c r="I79" s="234">
        <f>SUM(I74:I78)</f>
        <v>40000</v>
      </c>
      <c r="J79" s="92"/>
      <c r="K79" s="235"/>
      <c r="L79" s="69"/>
    </row>
    <row r="80" spans="1:12" ht="18.600000000000001" customHeight="1" thickBot="1">
      <c r="A80" s="297"/>
      <c r="B80" s="298"/>
      <c r="C80" s="250" t="s">
        <v>158</v>
      </c>
      <c r="D80" s="251" t="s">
        <v>170</v>
      </c>
      <c r="E80" s="252"/>
      <c r="F80" s="253">
        <v>3.24</v>
      </c>
      <c r="G80" s="127" t="s">
        <v>108</v>
      </c>
      <c r="H80" s="253">
        <v>3.24</v>
      </c>
      <c r="I80" s="254">
        <v>32428</v>
      </c>
      <c r="J80" s="255"/>
      <c r="K80" s="256" t="s">
        <v>203</v>
      </c>
      <c r="L80" s="236"/>
    </row>
    <row r="81" spans="1:12" ht="18.600000000000001" customHeight="1" thickTop="1" thickBot="1">
      <c r="A81" s="292"/>
      <c r="B81" s="294"/>
      <c r="C81" s="11" t="s">
        <v>41</v>
      </c>
      <c r="D81" s="4">
        <f>COUNTA(D65:D80)</f>
        <v>4</v>
      </c>
      <c r="E81" s="5">
        <f>E65+E75</f>
        <v>8.9</v>
      </c>
      <c r="F81" s="5">
        <f>SUM(F72,F73,F79,F80,ROUND(SUM(F72,F73,F79,F80)/10000,2))</f>
        <v>16.439999999999998</v>
      </c>
      <c r="G81" s="6"/>
      <c r="H81" s="5">
        <f>SUM(H72,H73,H79,H80)</f>
        <v>16.472799999999999</v>
      </c>
      <c r="I81" s="7">
        <f>SUM(I72,I73,I79,I80)</f>
        <v>164756</v>
      </c>
      <c r="J81" s="8"/>
      <c r="K81" s="103"/>
      <c r="L81" s="9"/>
    </row>
    <row r="82" spans="1:12" ht="18.600000000000001" customHeight="1">
      <c r="A82" s="291" t="s">
        <v>42</v>
      </c>
      <c r="B82" s="293" t="s">
        <v>29</v>
      </c>
      <c r="C82" s="295" t="s">
        <v>171</v>
      </c>
      <c r="D82" s="376" t="s">
        <v>172</v>
      </c>
      <c r="E82" s="136">
        <v>26.6</v>
      </c>
      <c r="F82" s="104">
        <v>18.5</v>
      </c>
      <c r="G82" s="105" t="s">
        <v>156</v>
      </c>
      <c r="H82" s="104">
        <v>18.5</v>
      </c>
      <c r="I82" s="203">
        <v>185000</v>
      </c>
      <c r="J82" s="106">
        <v>33784</v>
      </c>
      <c r="K82" s="107" t="s">
        <v>30</v>
      </c>
      <c r="L82" s="108"/>
    </row>
    <row r="83" spans="1:12" ht="18.600000000000001" customHeight="1">
      <c r="A83" s="297"/>
      <c r="B83" s="346"/>
      <c r="C83" s="348"/>
      <c r="D83" s="377"/>
      <c r="E83" s="72"/>
      <c r="F83" s="109">
        <v>3.1</v>
      </c>
      <c r="G83" s="60" t="s">
        <v>156</v>
      </c>
      <c r="H83" s="109">
        <v>3.1</v>
      </c>
      <c r="I83" s="204">
        <v>31000</v>
      </c>
      <c r="J83" s="110"/>
      <c r="K83" s="111" t="s">
        <v>31</v>
      </c>
      <c r="L83" s="63"/>
    </row>
    <row r="84" spans="1:12" ht="18.600000000000001" customHeight="1">
      <c r="A84" s="297"/>
      <c r="B84" s="346"/>
      <c r="C84" s="348"/>
      <c r="D84" s="377"/>
      <c r="E84" s="118"/>
      <c r="F84" s="109">
        <v>5</v>
      </c>
      <c r="G84" s="60" t="s">
        <v>156</v>
      </c>
      <c r="H84" s="109">
        <v>5</v>
      </c>
      <c r="I84" s="204">
        <v>50000</v>
      </c>
      <c r="J84" s="110"/>
      <c r="K84" s="111" t="s">
        <v>32</v>
      </c>
      <c r="L84" s="63"/>
    </row>
    <row r="85" spans="1:12" ht="18.600000000000001" customHeight="1">
      <c r="A85" s="297"/>
      <c r="B85" s="346"/>
      <c r="C85" s="287" t="s">
        <v>41</v>
      </c>
      <c r="D85" s="288"/>
      <c r="E85" s="64"/>
      <c r="F85" s="113">
        <f>SUM(F82:F84)</f>
        <v>26.6</v>
      </c>
      <c r="G85" s="66" t="s">
        <v>156</v>
      </c>
      <c r="H85" s="113">
        <f>SUM(H82:H84)</f>
        <v>26.6</v>
      </c>
      <c r="I85" s="216">
        <f>SUM(I82:I84)</f>
        <v>266000</v>
      </c>
      <c r="J85" s="67"/>
      <c r="K85" s="68"/>
      <c r="L85" s="69"/>
    </row>
    <row r="86" spans="1:12" ht="18.600000000000001" customHeight="1">
      <c r="A86" s="297"/>
      <c r="B86" s="346"/>
      <c r="C86" s="289" t="s">
        <v>173</v>
      </c>
      <c r="D86" s="371" t="s">
        <v>174</v>
      </c>
      <c r="E86" s="115">
        <v>11.3</v>
      </c>
      <c r="F86" s="153">
        <v>10.029999999999999</v>
      </c>
      <c r="G86" s="145" t="s">
        <v>156</v>
      </c>
      <c r="H86" s="153">
        <v>10.029999999999999</v>
      </c>
      <c r="I86" s="209">
        <v>100306</v>
      </c>
      <c r="J86" s="146">
        <v>28824</v>
      </c>
      <c r="K86" s="147" t="s">
        <v>33</v>
      </c>
      <c r="L86" s="227" t="s">
        <v>127</v>
      </c>
    </row>
    <row r="87" spans="1:12" ht="18.600000000000001" customHeight="1" thickBot="1">
      <c r="A87" s="297"/>
      <c r="B87" s="346"/>
      <c r="C87" s="352"/>
      <c r="D87" s="378"/>
      <c r="E87" s="72"/>
      <c r="F87" s="165"/>
      <c r="G87" s="16"/>
      <c r="H87" s="165"/>
      <c r="I87" s="199"/>
      <c r="J87" s="17"/>
      <c r="K87" s="27"/>
      <c r="L87" s="228" t="s">
        <v>128</v>
      </c>
    </row>
    <row r="88" spans="1:12" ht="18.600000000000001" customHeight="1" thickTop="1" thickBot="1">
      <c r="A88" s="297"/>
      <c r="B88" s="347"/>
      <c r="C88" s="3" t="s">
        <v>41</v>
      </c>
      <c r="D88" s="4">
        <f>COUNTA(D82:D86)</f>
        <v>2</v>
      </c>
      <c r="E88" s="5">
        <f>SUM(E82:E86)</f>
        <v>37.900000000000006</v>
      </c>
      <c r="F88" s="5">
        <f>SUM(F85:F86)</f>
        <v>36.630000000000003</v>
      </c>
      <c r="G88" s="6"/>
      <c r="H88" s="5">
        <f>SUM(H85:H86)</f>
        <v>36.630000000000003</v>
      </c>
      <c r="I88" s="7">
        <f>SUM(I85:I86)</f>
        <v>366306</v>
      </c>
      <c r="J88" s="8"/>
      <c r="K88" s="103"/>
      <c r="L88" s="9"/>
    </row>
    <row r="89" spans="1:12" ht="18.600000000000001" customHeight="1">
      <c r="A89" s="297"/>
      <c r="B89" s="337" t="s">
        <v>97</v>
      </c>
      <c r="C89" s="331" t="s">
        <v>175</v>
      </c>
      <c r="D89" s="373" t="s">
        <v>209</v>
      </c>
      <c r="E89" s="155">
        <v>22.1</v>
      </c>
      <c r="F89" s="156">
        <f>ROUND(I89/10000,2)</f>
        <v>4.0999999999999996</v>
      </c>
      <c r="G89" s="135" t="s">
        <v>156</v>
      </c>
      <c r="H89" s="156">
        <f>ROUND(I89/10000,2)</f>
        <v>4.0999999999999996</v>
      </c>
      <c r="I89" s="238">
        <v>40974</v>
      </c>
      <c r="J89" s="229" t="s">
        <v>176</v>
      </c>
      <c r="K89" s="15" t="s">
        <v>177</v>
      </c>
      <c r="L89" s="157" t="s">
        <v>98</v>
      </c>
    </row>
    <row r="90" spans="1:12" ht="18.600000000000001" customHeight="1">
      <c r="A90" s="297"/>
      <c r="B90" s="338"/>
      <c r="C90" s="301"/>
      <c r="D90" s="374"/>
      <c r="E90" s="239"/>
      <c r="F90" s="240">
        <v>2.7</v>
      </c>
      <c r="G90" s="223" t="s">
        <v>156</v>
      </c>
      <c r="H90" s="240">
        <v>2.68</v>
      </c>
      <c r="I90" s="241">
        <v>26818</v>
      </c>
      <c r="J90" s="242"/>
      <c r="K90" s="17" t="s">
        <v>216</v>
      </c>
      <c r="L90" s="243" t="s">
        <v>178</v>
      </c>
    </row>
    <row r="91" spans="1:12" ht="18.600000000000001" customHeight="1">
      <c r="A91" s="297"/>
      <c r="B91" s="338"/>
      <c r="C91" s="301"/>
      <c r="D91" s="374"/>
      <c r="E91" s="71"/>
      <c r="F91" s="72">
        <v>2.8</v>
      </c>
      <c r="G91" s="223" t="s">
        <v>156</v>
      </c>
      <c r="H91" s="72">
        <v>2.85</v>
      </c>
      <c r="I91" s="241">
        <v>28471</v>
      </c>
      <c r="J91" s="259"/>
      <c r="K91" s="17" t="s">
        <v>217</v>
      </c>
      <c r="L91" s="243" t="s">
        <v>179</v>
      </c>
    </row>
    <row r="92" spans="1:12" ht="18.600000000000001" customHeight="1">
      <c r="A92" s="297"/>
      <c r="B92" s="338"/>
      <c r="C92" s="290"/>
      <c r="D92" s="374"/>
      <c r="E92" s="71"/>
      <c r="F92" s="72">
        <v>3.63</v>
      </c>
      <c r="G92" s="223" t="s">
        <v>108</v>
      </c>
      <c r="H92" s="72">
        <v>3.63</v>
      </c>
      <c r="I92" s="241">
        <v>36256</v>
      </c>
      <c r="J92" s="259"/>
      <c r="K92" s="17" t="s">
        <v>224</v>
      </c>
      <c r="L92" s="243" t="s">
        <v>225</v>
      </c>
    </row>
    <row r="93" spans="1:12" ht="18.600000000000001" customHeight="1">
      <c r="A93" s="297"/>
      <c r="B93" s="338"/>
      <c r="C93" s="279" t="s">
        <v>12</v>
      </c>
      <c r="D93" s="372"/>
      <c r="E93" s="280"/>
      <c r="F93" s="143">
        <v>0.75</v>
      </c>
      <c r="G93" s="278" t="s">
        <v>227</v>
      </c>
      <c r="H93" s="143">
        <v>0.75</v>
      </c>
      <c r="I93" s="281">
        <v>7521</v>
      </c>
      <c r="J93" s="282"/>
      <c r="K93" s="110" t="s">
        <v>228</v>
      </c>
      <c r="L93" s="283" t="s">
        <v>229</v>
      </c>
    </row>
    <row r="94" spans="1:12" ht="18.600000000000001" customHeight="1">
      <c r="A94" s="297"/>
      <c r="B94" s="338"/>
      <c r="C94" s="287" t="s">
        <v>41</v>
      </c>
      <c r="D94" s="288"/>
      <c r="E94" s="64"/>
      <c r="F94" s="113">
        <f>SUM(F89:F93)</f>
        <v>13.98</v>
      </c>
      <c r="G94" s="66" t="s">
        <v>230</v>
      </c>
      <c r="H94" s="113">
        <f>SUM(H89:H93)</f>
        <v>14.009999999999998</v>
      </c>
      <c r="I94" s="216">
        <f>SUM(I89:I93)</f>
        <v>140040</v>
      </c>
      <c r="J94" s="67"/>
      <c r="K94" s="68"/>
      <c r="L94" s="69"/>
    </row>
    <row r="95" spans="1:12" ht="18.600000000000001" customHeight="1">
      <c r="A95" s="297"/>
      <c r="B95" s="338"/>
      <c r="C95" s="299" t="s">
        <v>205</v>
      </c>
      <c r="D95" s="289" t="s">
        <v>210</v>
      </c>
      <c r="E95" s="302"/>
      <c r="F95" s="144">
        <f>ROUND(I95/10000,2)</f>
        <v>8.06</v>
      </c>
      <c r="G95" s="223" t="s">
        <v>206</v>
      </c>
      <c r="H95" s="144">
        <f>ROUND(I95/10000,2)</f>
        <v>8.06</v>
      </c>
      <c r="I95" s="262">
        <v>80600</v>
      </c>
      <c r="J95" s="259"/>
      <c r="K95" s="260" t="s">
        <v>207</v>
      </c>
      <c r="L95" s="261"/>
    </row>
    <row r="96" spans="1:12" ht="18.600000000000001" customHeight="1">
      <c r="A96" s="297"/>
      <c r="B96" s="338"/>
      <c r="C96" s="300"/>
      <c r="D96" s="301"/>
      <c r="E96" s="303"/>
      <c r="F96" s="266">
        <v>2192.6999999999998</v>
      </c>
      <c r="G96" s="263" t="s">
        <v>208</v>
      </c>
      <c r="H96" s="267">
        <f>ROUND(I96/10000,2)</f>
        <v>0.22</v>
      </c>
      <c r="I96" s="268">
        <v>2192.6999999999998</v>
      </c>
      <c r="J96" s="264"/>
      <c r="K96" s="269" t="s">
        <v>218</v>
      </c>
      <c r="L96" s="265"/>
    </row>
    <row r="97" spans="1:12" ht="18.600000000000001" customHeight="1" thickBot="1">
      <c r="A97" s="297"/>
      <c r="B97" s="338"/>
      <c r="C97" s="287" t="s">
        <v>41</v>
      </c>
      <c r="D97" s="288"/>
      <c r="E97" s="64"/>
      <c r="F97" s="113">
        <f>F95+H96</f>
        <v>8.2800000000000011</v>
      </c>
      <c r="G97" s="66" t="s">
        <v>108</v>
      </c>
      <c r="H97" s="113">
        <f>SUM(H95:H96)</f>
        <v>8.2800000000000011</v>
      </c>
      <c r="I97" s="216">
        <f>I95+I96</f>
        <v>82792.7</v>
      </c>
      <c r="J97" s="67"/>
      <c r="K97" s="68"/>
      <c r="L97" s="69"/>
    </row>
    <row r="98" spans="1:12" ht="15" thickTop="1" thickBot="1">
      <c r="A98" s="292"/>
      <c r="B98" s="339"/>
      <c r="C98" s="11" t="s">
        <v>41</v>
      </c>
      <c r="D98" s="158">
        <f>COUNTA(D89:D96)</f>
        <v>2</v>
      </c>
      <c r="E98" s="159">
        <f>E89</f>
        <v>22.1</v>
      </c>
      <c r="F98" s="159">
        <f>F94+F97</f>
        <v>22.26</v>
      </c>
      <c r="G98" s="160"/>
      <c r="H98" s="159">
        <f>H94+H97</f>
        <v>22.29</v>
      </c>
      <c r="I98" s="161">
        <f>I94+I97</f>
        <v>222832.7</v>
      </c>
      <c r="J98" s="14"/>
      <c r="K98" s="162"/>
      <c r="L98" s="9"/>
    </row>
    <row r="99" spans="1:12" ht="14.25" thickBot="1">
      <c r="A99" s="291" t="s">
        <v>34</v>
      </c>
      <c r="B99" s="293" t="s">
        <v>35</v>
      </c>
      <c r="C99" s="34" t="s">
        <v>12</v>
      </c>
      <c r="D99" s="379" t="s">
        <v>180</v>
      </c>
      <c r="E99" s="154"/>
      <c r="F99" s="156">
        <v>1.6</v>
      </c>
      <c r="G99" s="135" t="s">
        <v>156</v>
      </c>
      <c r="H99" s="156">
        <v>1.61</v>
      </c>
      <c r="I99" s="212">
        <v>16064.22</v>
      </c>
      <c r="J99" s="163"/>
      <c r="K99" s="15" t="s">
        <v>219</v>
      </c>
      <c r="L99" s="164"/>
    </row>
    <row r="100" spans="1:12" ht="13.5" customHeight="1" thickTop="1" thickBot="1">
      <c r="A100" s="292"/>
      <c r="B100" s="294"/>
      <c r="C100" s="11" t="s">
        <v>41</v>
      </c>
      <c r="D100" s="158">
        <f>COUNTA(D99:D99)</f>
        <v>1</v>
      </c>
      <c r="E100" s="159"/>
      <c r="F100" s="159">
        <f>SUM(F99:F99)</f>
        <v>1.6</v>
      </c>
      <c r="G100" s="160"/>
      <c r="H100" s="159">
        <f>SUM(H99:H99)</f>
        <v>1.61</v>
      </c>
      <c r="I100" s="161">
        <f>SUM(I99:I99)</f>
        <v>16064.22</v>
      </c>
      <c r="J100" s="14"/>
      <c r="K100" s="162"/>
      <c r="L100" s="9"/>
    </row>
    <row r="101" spans="1:12" ht="14.25" thickBot="1">
      <c r="A101" s="349" t="s">
        <v>79</v>
      </c>
      <c r="B101" s="293" t="s">
        <v>79</v>
      </c>
      <c r="C101" s="34" t="s">
        <v>12</v>
      </c>
      <c r="D101" s="380" t="s">
        <v>80</v>
      </c>
      <c r="E101" s="72"/>
      <c r="F101" s="165">
        <v>0.27</v>
      </c>
      <c r="G101" s="16" t="s">
        <v>182</v>
      </c>
      <c r="H101" s="165">
        <v>0.27</v>
      </c>
      <c r="I101" s="213">
        <v>2733.66</v>
      </c>
      <c r="J101" s="166"/>
      <c r="K101" s="17" t="s">
        <v>189</v>
      </c>
      <c r="L101" s="73"/>
    </row>
    <row r="102" spans="1:12" ht="15" thickTop="1" thickBot="1">
      <c r="A102" s="350"/>
      <c r="B102" s="351"/>
      <c r="C102" s="11" t="s">
        <v>41</v>
      </c>
      <c r="D102" s="158">
        <f>COUNTA(D101:D101)</f>
        <v>1</v>
      </c>
      <c r="E102" s="5"/>
      <c r="F102" s="5">
        <f>SUM(F101:F101)</f>
        <v>0.27</v>
      </c>
      <c r="G102" s="6"/>
      <c r="H102" s="5">
        <f>SUM(H101:H101)</f>
        <v>0.27</v>
      </c>
      <c r="I102" s="7">
        <f>SUM(I101:I101)</f>
        <v>2733.66</v>
      </c>
      <c r="J102" s="8"/>
      <c r="K102" s="103"/>
      <c r="L102" s="167"/>
    </row>
    <row r="103" spans="1:12" ht="15" thickTop="1" thickBot="1">
      <c r="A103" s="168"/>
      <c r="B103" s="169"/>
      <c r="C103" s="3" t="s">
        <v>45</v>
      </c>
      <c r="D103" s="158">
        <f>SUM(D51,D64,D81,D88,D98,D100,D102)</f>
        <v>52</v>
      </c>
      <c r="E103" s="159">
        <f>E51+E64+E81+E88+E100+E98+E102</f>
        <v>75.16</v>
      </c>
      <c r="F103" s="274">
        <f>F51+F64+F81+F88+F100+F98+F102</f>
        <v>91.949999999999989</v>
      </c>
      <c r="G103" s="160"/>
      <c r="H103" s="274">
        <f>H51+H64+H81+H88+H100+H98+H102</f>
        <v>92.332800000000006</v>
      </c>
      <c r="I103" s="275">
        <f>I51+I64+I81+I88+I100+I98+I102</f>
        <v>923568.11</v>
      </c>
      <c r="J103" s="14"/>
      <c r="K103" s="162"/>
      <c r="L103" s="9"/>
    </row>
    <row r="104" spans="1:12">
      <c r="A104" s="291" t="s">
        <v>99</v>
      </c>
      <c r="B104" s="343"/>
      <c r="C104" s="42"/>
      <c r="D104" s="18" t="s">
        <v>49</v>
      </c>
      <c r="E104" s="170"/>
      <c r="F104" s="101"/>
      <c r="G104" s="171"/>
      <c r="H104" s="101">
        <f t="shared" ref="H104:H116" si="4">ROUND(I104/10000,2)</f>
        <v>4.66</v>
      </c>
      <c r="I104" s="221">
        <v>46633</v>
      </c>
      <c r="J104" s="172"/>
      <c r="K104" s="19" t="s">
        <v>220</v>
      </c>
      <c r="L104" s="78" t="s">
        <v>75</v>
      </c>
    </row>
    <row r="105" spans="1:12">
      <c r="A105" s="297"/>
      <c r="B105" s="344"/>
      <c r="C105" s="42"/>
      <c r="D105" s="43" t="s">
        <v>59</v>
      </c>
      <c r="E105" s="44"/>
      <c r="F105" s="101"/>
      <c r="G105" s="46"/>
      <c r="H105" s="101">
        <f t="shared" si="4"/>
        <v>0.08</v>
      </c>
      <c r="I105" s="195">
        <v>810</v>
      </c>
      <c r="J105" s="20"/>
      <c r="K105" s="20" t="s">
        <v>198</v>
      </c>
      <c r="L105" s="78"/>
    </row>
    <row r="106" spans="1:12">
      <c r="A106" s="297"/>
      <c r="B106" s="344"/>
      <c r="C106" s="42"/>
      <c r="D106" s="43" t="s">
        <v>60</v>
      </c>
      <c r="E106" s="44"/>
      <c r="F106" s="101"/>
      <c r="G106" s="46"/>
      <c r="H106" s="101">
        <f t="shared" si="4"/>
        <v>7.0000000000000007E-2</v>
      </c>
      <c r="I106" s="195">
        <v>700</v>
      </c>
      <c r="J106" s="20"/>
      <c r="K106" s="20" t="s">
        <v>198</v>
      </c>
      <c r="L106" s="78"/>
    </row>
    <row r="107" spans="1:12">
      <c r="A107" s="297"/>
      <c r="B107" s="344"/>
      <c r="C107" s="42"/>
      <c r="D107" s="43" t="s">
        <v>61</v>
      </c>
      <c r="E107" s="44"/>
      <c r="F107" s="101"/>
      <c r="G107" s="46"/>
      <c r="H107" s="101">
        <f t="shared" si="4"/>
        <v>0.08</v>
      </c>
      <c r="I107" s="195">
        <v>750</v>
      </c>
      <c r="J107" s="20"/>
      <c r="K107" s="20" t="s">
        <v>198</v>
      </c>
      <c r="L107" s="78"/>
    </row>
    <row r="108" spans="1:12">
      <c r="A108" s="297"/>
      <c r="B108" s="344"/>
      <c r="C108" s="42"/>
      <c r="D108" s="43" t="s">
        <v>62</v>
      </c>
      <c r="E108" s="44"/>
      <c r="F108" s="101"/>
      <c r="G108" s="46"/>
      <c r="H108" s="101">
        <f t="shared" si="4"/>
        <v>0.13</v>
      </c>
      <c r="I108" s="195">
        <v>1300</v>
      </c>
      <c r="J108" s="20"/>
      <c r="K108" s="20" t="s">
        <v>199</v>
      </c>
      <c r="L108" s="78"/>
    </row>
    <row r="109" spans="1:12">
      <c r="A109" s="297"/>
      <c r="B109" s="344"/>
      <c r="C109" s="42"/>
      <c r="D109" s="43" t="s">
        <v>63</v>
      </c>
      <c r="E109" s="44"/>
      <c r="F109" s="101"/>
      <c r="G109" s="46"/>
      <c r="H109" s="101">
        <f t="shared" si="4"/>
        <v>0.5</v>
      </c>
      <c r="I109" s="195">
        <v>4953</v>
      </c>
      <c r="J109" s="20"/>
      <c r="K109" s="20" t="s">
        <v>200</v>
      </c>
      <c r="L109" s="78"/>
    </row>
    <row r="110" spans="1:12">
      <c r="A110" s="297"/>
      <c r="B110" s="344"/>
      <c r="C110" s="42"/>
      <c r="D110" s="43" t="s">
        <v>64</v>
      </c>
      <c r="E110" s="44"/>
      <c r="F110" s="101"/>
      <c r="G110" s="46"/>
      <c r="H110" s="101">
        <f t="shared" si="4"/>
        <v>0.24</v>
      </c>
      <c r="I110" s="195">
        <v>2446</v>
      </c>
      <c r="J110" s="20"/>
      <c r="K110" s="20" t="s">
        <v>200</v>
      </c>
      <c r="L110" s="78"/>
    </row>
    <row r="111" spans="1:12">
      <c r="A111" s="297"/>
      <c r="B111" s="344"/>
      <c r="C111" s="42"/>
      <c r="D111" s="43" t="s">
        <v>65</v>
      </c>
      <c r="E111" s="44"/>
      <c r="F111" s="101"/>
      <c r="G111" s="46"/>
      <c r="H111" s="101">
        <f t="shared" si="4"/>
        <v>0.12</v>
      </c>
      <c r="I111" s="195">
        <v>1165</v>
      </c>
      <c r="J111" s="20"/>
      <c r="K111" s="20" t="s">
        <v>201</v>
      </c>
      <c r="L111" s="78" t="s">
        <v>74</v>
      </c>
    </row>
    <row r="112" spans="1:12">
      <c r="A112" s="297"/>
      <c r="B112" s="344"/>
      <c r="C112" s="42"/>
      <c r="D112" s="43" t="s">
        <v>66</v>
      </c>
      <c r="E112" s="44"/>
      <c r="F112" s="101"/>
      <c r="G112" s="46"/>
      <c r="H112" s="101">
        <f t="shared" si="4"/>
        <v>0.13</v>
      </c>
      <c r="I112" s="195">
        <v>1319</v>
      </c>
      <c r="J112" s="20"/>
      <c r="K112" s="20" t="s">
        <v>201</v>
      </c>
      <c r="L112" s="78" t="s">
        <v>74</v>
      </c>
    </row>
    <row r="113" spans="1:12">
      <c r="A113" s="297"/>
      <c r="B113" s="344"/>
      <c r="C113" s="42"/>
      <c r="D113" s="43" t="s">
        <v>67</v>
      </c>
      <c r="E113" s="44"/>
      <c r="F113" s="101"/>
      <c r="G113" s="46"/>
      <c r="H113" s="101">
        <f t="shared" si="4"/>
        <v>0.5</v>
      </c>
      <c r="I113" s="195">
        <v>5000</v>
      </c>
      <c r="J113" s="20"/>
      <c r="K113" s="20" t="s">
        <v>202</v>
      </c>
      <c r="L113" s="173" t="s">
        <v>74</v>
      </c>
    </row>
    <row r="114" spans="1:12">
      <c r="A114" s="297"/>
      <c r="B114" s="344"/>
      <c r="C114" s="43"/>
      <c r="D114" s="43" t="s">
        <v>69</v>
      </c>
      <c r="E114" s="47"/>
      <c r="F114" s="101"/>
      <c r="G114" s="46"/>
      <c r="H114" s="101">
        <f t="shared" si="4"/>
        <v>1.38</v>
      </c>
      <c r="I114" s="195">
        <v>13800</v>
      </c>
      <c r="J114" s="2"/>
      <c r="K114" s="244"/>
      <c r="L114" s="21"/>
    </row>
    <row r="115" spans="1:12">
      <c r="A115" s="297"/>
      <c r="B115" s="344"/>
      <c r="C115" s="114"/>
      <c r="D115" s="43" t="s">
        <v>68</v>
      </c>
      <c r="E115" s="44"/>
      <c r="F115" s="101"/>
      <c r="G115" s="46"/>
      <c r="H115" s="101">
        <f t="shared" si="4"/>
        <v>0.17</v>
      </c>
      <c r="I115" s="195">
        <v>1694</v>
      </c>
      <c r="J115" s="20"/>
      <c r="K115" s="174"/>
      <c r="L115" s="173" t="s">
        <v>74</v>
      </c>
    </row>
    <row r="116" spans="1:12" ht="14.25" thickBot="1">
      <c r="A116" s="297"/>
      <c r="B116" s="344"/>
      <c r="C116" s="175"/>
      <c r="D116" s="176" t="s">
        <v>73</v>
      </c>
      <c r="E116" s="177"/>
      <c r="F116" s="178"/>
      <c r="G116" s="179"/>
      <c r="H116" s="178">
        <f t="shared" si="4"/>
        <v>0.11</v>
      </c>
      <c r="I116" s="202">
        <v>1077</v>
      </c>
      <c r="J116" s="180"/>
      <c r="K116" s="22" t="s">
        <v>181</v>
      </c>
      <c r="L116" s="181" t="s">
        <v>74</v>
      </c>
    </row>
    <row r="117" spans="1:12" ht="15" thickTop="1" thickBot="1">
      <c r="A117" s="342"/>
      <c r="B117" s="345"/>
      <c r="C117" s="23" t="s">
        <v>41</v>
      </c>
      <c r="D117" s="182">
        <f>COUNTA(D104:D116)</f>
        <v>13</v>
      </c>
      <c r="E117" s="183"/>
      <c r="F117" s="184"/>
      <c r="G117" s="185"/>
      <c r="H117" s="184">
        <f>SUM(H104:H116)</f>
        <v>8.17</v>
      </c>
      <c r="I117" s="186">
        <f>SUM(I104:I116)</f>
        <v>81647</v>
      </c>
      <c r="J117" s="24"/>
      <c r="K117" s="187"/>
      <c r="L117" s="188"/>
    </row>
    <row r="118" spans="1:12" ht="18" customHeight="1" thickTop="1" thickBot="1">
      <c r="A118" s="189"/>
      <c r="B118" s="237"/>
      <c r="C118" s="25" t="s">
        <v>71</v>
      </c>
      <c r="D118" s="230">
        <f>SUM(D103,D117)</f>
        <v>65</v>
      </c>
      <c r="E118" s="190">
        <f>E103+E117</f>
        <v>75.16</v>
      </c>
      <c r="F118" s="257">
        <f>F103+F117</f>
        <v>91.949999999999989</v>
      </c>
      <c r="G118" s="258"/>
      <c r="H118" s="257">
        <f>H103+H117</f>
        <v>100.50280000000001</v>
      </c>
      <c r="I118" s="276">
        <f>I103+I117</f>
        <v>1005215.11</v>
      </c>
      <c r="J118" s="26"/>
      <c r="K118" s="191"/>
      <c r="L118" s="192"/>
    </row>
    <row r="119" spans="1:12" ht="18" customHeight="1"/>
    <row r="120" spans="1:12" ht="18" customHeight="1">
      <c r="A120" s="29" t="s">
        <v>211</v>
      </c>
    </row>
    <row r="121" spans="1:12" ht="18" customHeight="1"/>
    <row r="122" spans="1:12" ht="18" customHeight="1">
      <c r="A122" s="29" t="s">
        <v>226</v>
      </c>
      <c r="E122" s="30"/>
      <c r="F122" s="31"/>
      <c r="I122" s="29"/>
      <c r="J122" s="29"/>
    </row>
    <row r="123" spans="1:12" ht="18" customHeight="1">
      <c r="E123" s="30"/>
      <c r="F123" s="31"/>
      <c r="I123" s="29"/>
      <c r="J123" s="29"/>
    </row>
    <row r="124" spans="1:12" ht="18" customHeight="1">
      <c r="E124" s="30"/>
      <c r="F124" s="31"/>
      <c r="I124" s="29"/>
      <c r="J124" s="29"/>
    </row>
    <row r="125" spans="1:12" ht="18" customHeight="1">
      <c r="E125" s="30"/>
      <c r="F125" s="31"/>
      <c r="I125" s="29"/>
      <c r="J125" s="29"/>
    </row>
    <row r="126" spans="1:12" ht="18" customHeight="1">
      <c r="E126" s="30"/>
      <c r="F126" s="31"/>
      <c r="I126" s="29"/>
      <c r="J126" s="29"/>
    </row>
    <row r="127" spans="1:12" ht="18" customHeight="1">
      <c r="E127" s="30"/>
      <c r="F127" s="31"/>
      <c r="I127" s="29"/>
      <c r="J127" s="29"/>
    </row>
    <row r="128" spans="1:12" ht="18" customHeight="1">
      <c r="E128" s="30"/>
      <c r="F128" s="31"/>
      <c r="I128" s="29"/>
      <c r="J128" s="29"/>
    </row>
    <row r="129" spans="5:10" ht="18" customHeight="1">
      <c r="E129" s="30"/>
      <c r="F129" s="31"/>
      <c r="I129" s="29"/>
      <c r="J129" s="29"/>
    </row>
    <row r="130" spans="5:10" ht="18" customHeight="1">
      <c r="E130" s="30"/>
      <c r="F130" s="31"/>
      <c r="I130" s="29"/>
      <c r="J130" s="29"/>
    </row>
    <row r="131" spans="5:10" ht="18" customHeight="1">
      <c r="E131" s="30"/>
      <c r="F131" s="31"/>
      <c r="I131" s="29"/>
      <c r="J131" s="29"/>
    </row>
    <row r="132" spans="5:10" ht="18" customHeight="1">
      <c r="E132" s="30"/>
      <c r="F132" s="31"/>
      <c r="I132" s="29"/>
      <c r="J132" s="29"/>
    </row>
    <row r="133" spans="5:10" ht="18" customHeight="1">
      <c r="E133" s="30"/>
      <c r="F133" s="31"/>
      <c r="I133" s="29"/>
      <c r="J133" s="29"/>
    </row>
    <row r="134" spans="5:10" ht="18" customHeight="1">
      <c r="E134" s="30"/>
      <c r="F134" s="31"/>
      <c r="I134" s="29"/>
      <c r="J134" s="29"/>
    </row>
    <row r="135" spans="5:10" ht="18" customHeight="1">
      <c r="E135" s="30"/>
      <c r="F135" s="31"/>
      <c r="I135" s="29"/>
      <c r="J135" s="29"/>
    </row>
    <row r="136" spans="5:10" ht="18" customHeight="1">
      <c r="E136" s="30"/>
      <c r="F136" s="31"/>
      <c r="I136" s="29"/>
      <c r="J136" s="29"/>
    </row>
    <row r="137" spans="5:10" ht="18" customHeight="1">
      <c r="E137" s="30"/>
      <c r="F137" s="31"/>
      <c r="I137" s="29"/>
      <c r="J137" s="29"/>
    </row>
    <row r="138" spans="5:10" ht="18" customHeight="1">
      <c r="E138" s="30"/>
      <c r="F138" s="31"/>
      <c r="I138" s="29"/>
      <c r="J138" s="29"/>
    </row>
    <row r="139" spans="5:10" ht="18" customHeight="1">
      <c r="E139" s="30"/>
      <c r="F139" s="31"/>
      <c r="I139" s="29"/>
      <c r="J139" s="29"/>
    </row>
    <row r="140" spans="5:10" ht="18" customHeight="1">
      <c r="E140" s="30"/>
      <c r="F140" s="31"/>
      <c r="I140" s="29"/>
      <c r="J140" s="29"/>
    </row>
    <row r="141" spans="5:10" ht="18" customHeight="1">
      <c r="E141" s="30"/>
      <c r="F141" s="31"/>
      <c r="I141" s="29"/>
      <c r="J141" s="29"/>
    </row>
    <row r="142" spans="5:10" ht="18" customHeight="1">
      <c r="E142" s="30"/>
      <c r="F142" s="31"/>
      <c r="I142" s="29"/>
      <c r="J142" s="29"/>
    </row>
    <row r="143" spans="5:10" ht="18" customHeight="1">
      <c r="E143" s="30"/>
      <c r="F143" s="31"/>
      <c r="I143" s="29"/>
      <c r="J143" s="29"/>
    </row>
    <row r="144" spans="5:10" ht="18" customHeight="1">
      <c r="E144" s="30"/>
      <c r="F144" s="31"/>
      <c r="I144" s="29"/>
      <c r="J144" s="29"/>
    </row>
    <row r="145" spans="5:10" ht="18" customHeight="1">
      <c r="E145" s="30"/>
      <c r="F145" s="31"/>
      <c r="I145" s="29"/>
      <c r="J145" s="29"/>
    </row>
    <row r="146" spans="5:10" ht="18" customHeight="1">
      <c r="E146" s="30"/>
      <c r="F146" s="31"/>
      <c r="I146" s="29"/>
      <c r="J146" s="29"/>
    </row>
    <row r="147" spans="5:10" ht="18" customHeight="1">
      <c r="E147" s="30"/>
      <c r="F147" s="31"/>
      <c r="I147" s="29"/>
      <c r="J147" s="29"/>
    </row>
    <row r="148" spans="5:10" ht="18" customHeight="1">
      <c r="E148" s="30"/>
      <c r="F148" s="31"/>
      <c r="I148" s="29"/>
      <c r="J148" s="29"/>
    </row>
    <row r="149" spans="5:10" ht="18" customHeight="1">
      <c r="E149" s="30"/>
      <c r="F149" s="31"/>
      <c r="I149" s="29"/>
      <c r="J149" s="29"/>
    </row>
    <row r="150" spans="5:10" ht="18" customHeight="1">
      <c r="E150" s="30"/>
      <c r="F150" s="31"/>
      <c r="I150" s="29"/>
      <c r="J150" s="29"/>
    </row>
    <row r="151" spans="5:10">
      <c r="E151" s="30"/>
      <c r="F151" s="31"/>
      <c r="I151" s="29"/>
      <c r="J151" s="29"/>
    </row>
    <row r="152" spans="5:10">
      <c r="E152" s="30"/>
      <c r="F152" s="31"/>
      <c r="I152" s="29"/>
      <c r="J152" s="29"/>
    </row>
    <row r="153" spans="5:10">
      <c r="E153" s="30"/>
      <c r="F153" s="31"/>
      <c r="I153" s="29"/>
      <c r="J153" s="29"/>
    </row>
    <row r="154" spans="5:10">
      <c r="E154" s="30"/>
      <c r="F154" s="31"/>
      <c r="I154" s="29"/>
      <c r="J154" s="29"/>
    </row>
    <row r="155" spans="5:10">
      <c r="E155" s="30"/>
      <c r="F155" s="31"/>
      <c r="I155" s="29"/>
      <c r="J155" s="29"/>
    </row>
    <row r="156" spans="5:10">
      <c r="E156" s="30"/>
      <c r="F156" s="31"/>
      <c r="I156" s="29"/>
      <c r="J156" s="29"/>
    </row>
    <row r="157" spans="5:10">
      <c r="E157" s="30"/>
      <c r="F157" s="31"/>
      <c r="I157" s="29"/>
      <c r="J157" s="29"/>
    </row>
    <row r="158" spans="5:10">
      <c r="E158" s="30"/>
      <c r="F158" s="31"/>
      <c r="I158" s="29"/>
      <c r="J158" s="29"/>
    </row>
    <row r="159" spans="5:10">
      <c r="E159" s="30"/>
      <c r="F159" s="31"/>
      <c r="I159" s="29"/>
      <c r="J159" s="29"/>
    </row>
    <row r="160" spans="5:10">
      <c r="E160" s="30"/>
      <c r="F160" s="31"/>
      <c r="I160" s="29"/>
      <c r="J160" s="29"/>
    </row>
    <row r="161" spans="5:10">
      <c r="E161" s="30"/>
      <c r="F161" s="31"/>
      <c r="I161" s="29"/>
      <c r="J161" s="29"/>
    </row>
    <row r="162" spans="5:10">
      <c r="E162" s="30"/>
      <c r="F162" s="31"/>
      <c r="I162" s="29"/>
      <c r="J162" s="29"/>
    </row>
    <row r="163" spans="5:10">
      <c r="E163" s="30"/>
      <c r="F163" s="31"/>
      <c r="I163" s="29"/>
      <c r="J163" s="29"/>
    </row>
    <row r="164" spans="5:10">
      <c r="E164" s="30"/>
      <c r="F164" s="31"/>
      <c r="I164" s="29"/>
      <c r="J164" s="29"/>
    </row>
    <row r="165" spans="5:10">
      <c r="E165" s="30"/>
      <c r="F165" s="31"/>
      <c r="I165" s="29"/>
      <c r="J165" s="29"/>
    </row>
    <row r="166" spans="5:10">
      <c r="E166" s="30"/>
      <c r="F166" s="31"/>
      <c r="I166" s="29"/>
      <c r="J166" s="29"/>
    </row>
    <row r="167" spans="5:10">
      <c r="E167" s="30"/>
      <c r="F167" s="31"/>
      <c r="I167" s="29"/>
      <c r="J167" s="29"/>
    </row>
    <row r="168" spans="5:10">
      <c r="E168" s="30"/>
      <c r="F168" s="31"/>
      <c r="I168" s="29"/>
      <c r="J168" s="29"/>
    </row>
    <row r="169" spans="5:10">
      <c r="E169" s="30"/>
      <c r="F169" s="31"/>
      <c r="I169" s="29"/>
      <c r="J169" s="29"/>
    </row>
    <row r="170" spans="5:10">
      <c r="E170" s="30"/>
      <c r="F170" s="31"/>
      <c r="I170" s="29"/>
      <c r="J170" s="29"/>
    </row>
    <row r="171" spans="5:10">
      <c r="E171" s="30"/>
      <c r="F171" s="31"/>
      <c r="I171" s="29"/>
      <c r="J171" s="29"/>
    </row>
    <row r="172" spans="5:10">
      <c r="E172" s="30"/>
      <c r="F172" s="31"/>
      <c r="I172" s="29"/>
      <c r="J172" s="29"/>
    </row>
    <row r="173" spans="5:10">
      <c r="E173" s="30"/>
      <c r="F173" s="31"/>
      <c r="I173" s="29"/>
      <c r="J173" s="29"/>
    </row>
    <row r="174" spans="5:10">
      <c r="E174" s="30"/>
      <c r="F174" s="31"/>
      <c r="I174" s="29"/>
      <c r="J174" s="29"/>
    </row>
    <row r="175" spans="5:10">
      <c r="E175" s="30"/>
      <c r="F175" s="31"/>
      <c r="I175" s="29"/>
      <c r="J175" s="29"/>
    </row>
    <row r="176" spans="5:10">
      <c r="E176" s="30"/>
      <c r="F176" s="31"/>
      <c r="I176" s="29"/>
      <c r="J176" s="29"/>
    </row>
    <row r="177" spans="5:10">
      <c r="E177" s="30"/>
      <c r="F177" s="31"/>
      <c r="I177" s="29"/>
      <c r="J177" s="29"/>
    </row>
    <row r="178" spans="5:10">
      <c r="E178" s="30"/>
      <c r="F178" s="31"/>
      <c r="I178" s="29"/>
      <c r="J178" s="29"/>
    </row>
    <row r="179" spans="5:10">
      <c r="E179" s="30"/>
      <c r="F179" s="31"/>
      <c r="I179" s="29"/>
      <c r="J179" s="29"/>
    </row>
    <row r="180" spans="5:10">
      <c r="E180" s="30"/>
      <c r="F180" s="31"/>
      <c r="I180" s="29"/>
      <c r="J180" s="29"/>
    </row>
    <row r="181" spans="5:10">
      <c r="E181" s="30"/>
      <c r="F181" s="31"/>
      <c r="I181" s="29"/>
      <c r="J181" s="29"/>
    </row>
    <row r="182" spans="5:10">
      <c r="E182" s="30"/>
      <c r="F182" s="31"/>
      <c r="I182" s="29"/>
      <c r="J182" s="29"/>
    </row>
    <row r="183" spans="5:10">
      <c r="E183" s="30"/>
      <c r="F183" s="31"/>
      <c r="I183" s="29"/>
      <c r="J183" s="29"/>
    </row>
    <row r="184" spans="5:10">
      <c r="E184" s="30"/>
      <c r="F184" s="31"/>
      <c r="I184" s="29"/>
      <c r="J184" s="29"/>
    </row>
    <row r="185" spans="5:10">
      <c r="E185" s="30"/>
      <c r="F185" s="31"/>
      <c r="I185" s="29"/>
      <c r="J185" s="29"/>
    </row>
    <row r="186" spans="5:10">
      <c r="E186" s="30"/>
      <c r="F186" s="31"/>
      <c r="I186" s="29"/>
      <c r="J186" s="29"/>
    </row>
    <row r="187" spans="5:10">
      <c r="E187" s="30"/>
      <c r="F187" s="31"/>
      <c r="I187" s="29"/>
      <c r="J187" s="29"/>
    </row>
    <row r="188" spans="5:10">
      <c r="E188" s="30"/>
      <c r="F188" s="31"/>
      <c r="I188" s="29"/>
      <c r="J188" s="29"/>
    </row>
    <row r="189" spans="5:10">
      <c r="E189" s="30"/>
      <c r="F189" s="31"/>
      <c r="I189" s="29"/>
      <c r="J189" s="29"/>
    </row>
    <row r="190" spans="5:10">
      <c r="E190" s="30"/>
      <c r="F190" s="31"/>
      <c r="I190" s="29"/>
      <c r="J190" s="29"/>
    </row>
    <row r="191" spans="5:10">
      <c r="E191" s="30"/>
      <c r="F191" s="31"/>
      <c r="I191" s="29"/>
      <c r="J191" s="29"/>
    </row>
    <row r="192" spans="5:10">
      <c r="E192" s="30"/>
      <c r="F192" s="31"/>
      <c r="I192" s="29"/>
      <c r="J192" s="29"/>
    </row>
    <row r="193" spans="5:10">
      <c r="E193" s="30"/>
      <c r="F193" s="31"/>
      <c r="I193" s="29"/>
      <c r="J193" s="29"/>
    </row>
    <row r="194" spans="5:10">
      <c r="E194" s="30"/>
      <c r="F194" s="31"/>
      <c r="I194" s="29"/>
      <c r="J194" s="29"/>
    </row>
    <row r="195" spans="5:10">
      <c r="E195" s="30"/>
      <c r="F195" s="31"/>
      <c r="I195" s="29"/>
      <c r="J195" s="29"/>
    </row>
    <row r="196" spans="5:10">
      <c r="E196" s="30"/>
      <c r="F196" s="31"/>
      <c r="I196" s="29"/>
      <c r="J196" s="29"/>
    </row>
    <row r="197" spans="5:10">
      <c r="E197" s="30"/>
      <c r="F197" s="31"/>
      <c r="I197" s="29"/>
      <c r="J197" s="29"/>
    </row>
    <row r="198" spans="5:10">
      <c r="E198" s="30"/>
      <c r="F198" s="31"/>
      <c r="I198" s="29"/>
      <c r="J198" s="29"/>
    </row>
  </sheetData>
  <mergeCells count="62">
    <mergeCell ref="D19:D20"/>
    <mergeCell ref="D89:D93"/>
    <mergeCell ref="C89:C92"/>
    <mergeCell ref="A104:A117"/>
    <mergeCell ref="B104:B117"/>
    <mergeCell ref="C74:C78"/>
    <mergeCell ref="D74:D78"/>
    <mergeCell ref="C79:D79"/>
    <mergeCell ref="A82:A98"/>
    <mergeCell ref="B82:B88"/>
    <mergeCell ref="C82:C84"/>
    <mergeCell ref="D82:D84"/>
    <mergeCell ref="C85:D85"/>
    <mergeCell ref="A101:A102"/>
    <mergeCell ref="B101:B102"/>
    <mergeCell ref="C86:C87"/>
    <mergeCell ref="D86:D87"/>
    <mergeCell ref="C39:C40"/>
    <mergeCell ref="D39:D40"/>
    <mergeCell ref="C41:D41"/>
    <mergeCell ref="B52:B64"/>
    <mergeCell ref="B89:B98"/>
    <mergeCell ref="D56:D57"/>
    <mergeCell ref="C60:D60"/>
    <mergeCell ref="B65:B81"/>
    <mergeCell ref="C65:C70"/>
    <mergeCell ref="D65:D70"/>
    <mergeCell ref="C71:D71"/>
    <mergeCell ref="C72:D72"/>
    <mergeCell ref="C58:D58"/>
    <mergeCell ref="D52:D54"/>
    <mergeCell ref="A1:D1"/>
    <mergeCell ref="A2:K2"/>
    <mergeCell ref="J3:K3"/>
    <mergeCell ref="A4:B7"/>
    <mergeCell ref="C4:D5"/>
    <mergeCell ref="E4:I4"/>
    <mergeCell ref="J4:J5"/>
    <mergeCell ref="K4:K5"/>
    <mergeCell ref="L4:L7"/>
    <mergeCell ref="E5:E7"/>
    <mergeCell ref="F5:I6"/>
    <mergeCell ref="C6:C7"/>
    <mergeCell ref="D6:D7"/>
    <mergeCell ref="J6:J7"/>
    <mergeCell ref="K6:K7"/>
    <mergeCell ref="F7:G7"/>
    <mergeCell ref="C55:D55"/>
    <mergeCell ref="C56:C57"/>
    <mergeCell ref="A99:A100"/>
    <mergeCell ref="B99:B100"/>
    <mergeCell ref="C52:C54"/>
    <mergeCell ref="A8:A81"/>
    <mergeCell ref="B8:B51"/>
    <mergeCell ref="C95:C96"/>
    <mergeCell ref="D95:D96"/>
    <mergeCell ref="E95:E96"/>
    <mergeCell ref="C94:D94"/>
    <mergeCell ref="C97:D97"/>
    <mergeCell ref="C48:D48"/>
    <mergeCell ref="D11:D12"/>
    <mergeCell ref="C21:D21"/>
  </mergeCells>
  <phoneticPr fontId="2"/>
  <dataValidations count="1">
    <dataValidation imeMode="on" allowBlank="1" showInputMessage="1" showErrorMessage="1" sqref="L1:L3 M1:IV1048576 C123:C65537 D115:L65537 A115:B65537 C115:C119 C121"/>
  </dataValidations>
  <printOptions horizontalCentered="1"/>
  <pageMargins left="0.59055118110236227" right="0.39370078740157483" top="0.78740157480314965" bottom="0.78740157480314965" header="0.51181102362204722" footer="0.51181102362204722"/>
  <pageSetup paperSize="9" scale="73" fitToHeight="0" orientation="portrait" r:id="rId1"/>
  <headerFooter alignWithMargins="0"/>
  <rowBreaks count="1" manualBreakCount="1">
    <brk id="64" max="11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18-18</vt:lpstr>
      <vt:lpstr>'18-18'!Print_Area</vt:lpstr>
      <vt:lpstr>'18-18'!Print_Titles</vt:lpstr>
    </vt:vector>
  </TitlesOfParts>
  <Company>佐久市役所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佐久市役所</dc:creator>
  <cp:lastModifiedBy>Administrator</cp:lastModifiedBy>
  <cp:lastPrinted>2021-02-03T06:48:03Z</cp:lastPrinted>
  <dcterms:created xsi:type="dcterms:W3CDTF">2001-02-27T05:58:56Z</dcterms:created>
  <dcterms:modified xsi:type="dcterms:W3CDTF">2021-02-03T06:48:40Z</dcterms:modified>
</cp:coreProperties>
</file>