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B48A30A2-45C1-469F-A382-9DD96A433F94}" xr6:coauthVersionLast="36" xr6:coauthVersionMax="36" xr10:uidLastSave="{00000000-0000-0000-0000-000000000000}"/>
  <bookViews>
    <workbookView xWindow="0" yWindow="0" windowWidth="28800" windowHeight="11040" tabRatio="856" xr2:uid="{00000000-000D-0000-FFFF-FFFF00000000}"/>
  </bookViews>
  <sheets>
    <sheet name="18-18" sheetId="35" r:id="rId1"/>
  </sheets>
  <definedNames>
    <definedName name="_xlnm.Print_Area" localSheetId="0">'18-18'!$A$1:$L$123</definedName>
    <definedName name="_xlnm.Print_Titles" localSheetId="0">'18-18'!$1:$7</definedName>
  </definedNames>
  <calcPr calcId="191029"/>
</workbook>
</file>

<file path=xl/calcChain.xml><?xml version="1.0" encoding="utf-8"?>
<calcChain xmlns="http://schemas.openxmlformats.org/spreadsheetml/2006/main">
  <c r="I64" i="35" l="1"/>
  <c r="I121" i="35"/>
  <c r="H104" i="35"/>
  <c r="H106" i="35"/>
  <c r="I79" i="35" l="1"/>
  <c r="I89" i="35"/>
  <c r="H89" i="35"/>
  <c r="F89" i="35"/>
  <c r="H36" i="35" l="1"/>
  <c r="I101" i="35"/>
  <c r="D102" i="35"/>
  <c r="F99" i="35"/>
  <c r="H91" i="35"/>
  <c r="H100" i="35"/>
  <c r="H99" i="35"/>
  <c r="F10" i="35"/>
  <c r="D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D106" i="35"/>
  <c r="D104" i="35"/>
  <c r="F91" i="35"/>
  <c r="I85" i="35"/>
  <c r="I90" i="35" s="1"/>
  <c r="H85" i="35"/>
  <c r="H90" i="35" s="1"/>
  <c r="F85" i="35"/>
  <c r="E81" i="35"/>
  <c r="E107" i="35" s="1"/>
  <c r="E122" i="35" s="1"/>
  <c r="D81" i="35"/>
  <c r="H78" i="35"/>
  <c r="H77" i="35"/>
  <c r="H76" i="35"/>
  <c r="H75" i="35"/>
  <c r="H74" i="35"/>
  <c r="F74" i="35"/>
  <c r="F79" i="35" s="1"/>
  <c r="H73" i="35"/>
  <c r="F73" i="35"/>
  <c r="H71" i="35"/>
  <c r="D64" i="35"/>
  <c r="H63" i="35"/>
  <c r="H62" i="35"/>
  <c r="H61" i="35"/>
  <c r="H59" i="35"/>
  <c r="H48" i="35"/>
  <c r="H47" i="35"/>
  <c r="H46" i="35"/>
  <c r="H45" i="35"/>
  <c r="H44" i="35"/>
  <c r="H43" i="35"/>
  <c r="H42" i="35"/>
  <c r="H40" i="35"/>
  <c r="H39" i="35"/>
  <c r="H38" i="35"/>
  <c r="H37" i="35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H20" i="35"/>
  <c r="F20" i="35"/>
  <c r="H19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H121" i="35" l="1"/>
  <c r="H51" i="35"/>
  <c r="H64" i="35"/>
  <c r="H101" i="35"/>
  <c r="H102" i="35" s="1"/>
  <c r="H79" i="35"/>
  <c r="H81" i="35" s="1"/>
  <c r="D107" i="35"/>
  <c r="D122" i="35" s="1"/>
  <c r="I81" i="35"/>
  <c r="I107" i="35" s="1"/>
  <c r="I122" i="35" s="1"/>
  <c r="F101" i="35"/>
  <c r="H107" i="35" l="1"/>
  <c r="H122" i="35" s="1"/>
</calcChain>
</file>

<file path=xl/sharedStrings.xml><?xml version="1.0" encoding="utf-8"?>
<sst xmlns="http://schemas.openxmlformats.org/spreadsheetml/2006/main" count="398" uniqueCount="238">
  <si>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</si>
  <si>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</si>
  <si>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</si>
  <si>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</si>
  <si>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</si>
  <si>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</si>
  <si>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</si>
  <si>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</si>
  <si>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</si>
  <si>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</si>
  <si>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</si>
  <si>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</si>
  <si>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</si>
  <si>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</si>
  <si>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</si>
  <si>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</si>
  <si>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</si>
  <si>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</si>
  <si>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</si>
  <si>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</si>
  <si>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</si>
  <si>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</si>
  <si>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</si>
  <si>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</si>
  <si>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</si>
  <si>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</si>
  <si>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</si>
  <si>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</si>
  <si>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</si>
  <si>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</si>
  <si>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</si>
  <si>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</si>
  <si>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</si>
  <si>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</si>
  <si>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</si>
  <si>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</si>
  <si>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</si>
  <si>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</si>
  <si>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</si>
  <si>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</si>
  <si>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</si>
  <si>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</si>
  <si>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</si>
  <si>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</si>
  <si>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</si>
  <si>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</si>
  <si>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</si>
  <si>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</si>
  <si>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</si>
  <si>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</si>
  <si>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</si>
  <si>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</si>
  <si>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</si>
  <si>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</si>
  <si>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</si>
  <si>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</si>
  <si>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</si>
  <si>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</si>
  <si>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</si>
  <si>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</si>
  <si>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</si>
  <si>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</si>
  <si>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</si>
  <si>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</si>
  <si>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</si>
  <si>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</si>
  <si>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</si>
  <si>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</si>
  <si>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</si>
  <si>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</si>
  <si>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</si>
  <si>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</si>
  <si>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</si>
  <si>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</si>
  <si>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</si>
  <si>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</si>
  <si>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</si>
  <si>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</si>
  <si>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</si>
  <si>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</si>
  <si>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</si>
  <si>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</si>
  <si>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</si>
  <si>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</si>
  <si>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</si>
  <si>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</si>
  <si>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</si>
  <si>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</si>
  <si>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</si>
  <si>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</si>
  <si>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</si>
  <si>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</si>
  <si>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</si>
  <si>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</si>
  <si>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</si>
  <si>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</si>
  <si>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</si>
  <si>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</si>
  <si>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</si>
  <si>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</si>
  <si>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</si>
  <si>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</si>
  <si>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</si>
  <si>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</si>
  <si>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</si>
  <si>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</si>
  <si>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</si>
  <si>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</si>
  <si>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</si>
  <si>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</si>
  <si>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</si>
  <si>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</si>
  <si>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</si>
  <si>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</si>
  <si>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</si>
  <si>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</si>
  <si>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</si>
  <si>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</si>
  <si>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</si>
  <si>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</si>
  <si>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</si>
  <si>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</si>
  <si>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</si>
  <si>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</si>
  <si>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</si>
  <si>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</si>
  <si>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</si>
  <si>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</si>
  <si>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</si>
  <si>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</si>
  <si>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</si>
  <si>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</si>
  <si>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</si>
  <si>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</si>
  <si>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</si>
  <si>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</si>
  <si>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</si>
  <si>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</si>
  <si>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</si>
  <si>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</si>
  <si>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</si>
  <si>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</si>
  <si>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</si>
  <si>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</si>
  <si>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</si>
  <si>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</si>
  <si>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</si>
  <si>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</si>
  <si>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</si>
  <si>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</si>
  <si>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</si>
  <si>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</si>
  <si>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</si>
  <si>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</si>
  <si>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</si>
  <si>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</si>
  <si>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</si>
  <si>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</si>
  <si>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</si>
  <si>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</si>
  <si>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</si>
  <si>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</si>
  <si>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</si>
  <si>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</si>
  <si>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</si>
  <si>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</si>
  <si>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</si>
  <si>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</si>
  <si>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</si>
  <si>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</si>
  <si>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</si>
  <si>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</si>
  <si>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</si>
  <si>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</si>
  <si>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</si>
  <si>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</si>
  <si>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</si>
  <si>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</si>
  <si>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</si>
  <si>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</si>
  <si>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</si>
  <si>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</si>
  <si>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</si>
  <si>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</si>
  <si>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</si>
  <si>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</si>
  <si>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</si>
  <si>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</si>
  <si>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</si>
  <si>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</si>
  <si>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</si>
  <si>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</si>
  <si>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</si>
  <si>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</si>
  <si>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</si>
  <si>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</si>
  <si>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</si>
  <si>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</si>
  <si>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</si>
  <si>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</si>
  <si>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</si>
  <si>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</si>
  <si>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</si>
  <si>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</si>
  <si>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</si>
  <si>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</si>
  <si>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</si>
  <si>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</si>
  <si>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</si>
  <si>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</si>
  <si>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</si>
  <si>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</si>
  <si>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</si>
  <si>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</si>
  <si>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</si>
  <si>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</si>
  <si>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</si>
  <si>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</si>
  <si>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</si>
  <si>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</si>
  <si>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</si>
  <si>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</si>
  <si>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</si>
  <si>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H.31. 4. 1</t>
    <phoneticPr fontId="2"/>
  </si>
  <si>
    <t>一部供用開始（野球場）</t>
    <rPh sb="0" eb="2">
      <t>イチブ</t>
    </rPh>
    <rPh sb="2" eb="4">
      <t>キョウヨウ</t>
    </rPh>
    <rPh sb="4" eb="6">
      <t>カイシ</t>
    </rPh>
    <rPh sb="7" eb="10">
      <t>ヤキュウジョウ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</si>
  <si>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</si>
  <si>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ha</t>
    <phoneticPr fontId="2"/>
  </si>
  <si>
    <t>R. 2. 4. 1</t>
    <phoneticPr fontId="2"/>
  </si>
  <si>
    <t>一部供用開始（第2駐車場)</t>
    <rPh sb="0" eb="2">
      <t>イチブ</t>
    </rPh>
    <rPh sb="2" eb="4">
      <t>キョウヨウ</t>
    </rPh>
    <rPh sb="4" eb="6">
      <t>カイシ</t>
    </rPh>
    <rPh sb="7" eb="8">
      <t>ダイ</t>
    </rPh>
    <rPh sb="9" eb="11">
      <t>チュウシャ</t>
    </rPh>
    <rPh sb="11" eb="12">
      <t>ジョウ</t>
    </rPh>
    <phoneticPr fontId="2"/>
  </si>
  <si>
    <t>稲荷山公園</t>
    <rPh sb="0" eb="1">
      <t>イネ</t>
    </rPh>
    <rPh sb="1" eb="2">
      <t>ニ</t>
    </rPh>
    <rPh sb="2" eb="3">
      <t>ヤマ</t>
    </rPh>
    <rPh sb="3" eb="4">
      <t>コウ</t>
    </rPh>
    <rPh sb="4" eb="5">
      <t>エン</t>
    </rPh>
    <phoneticPr fontId="2"/>
  </si>
  <si>
    <t>R.2.10.12</t>
    <phoneticPr fontId="2"/>
  </si>
  <si>
    <t>供用開始（創錬の森）</t>
    <rPh sb="0" eb="2">
      <t>キョウヨウ</t>
    </rPh>
    <rPh sb="2" eb="4">
      <t>カイシ</t>
    </rPh>
    <rPh sb="5" eb="6">
      <t>ソウ</t>
    </rPh>
    <rPh sb="6" eb="7">
      <t>レン</t>
    </rPh>
    <rPh sb="8" eb="9">
      <t>モリ</t>
    </rPh>
    <phoneticPr fontId="2"/>
  </si>
  <si>
    <t>R. 2.11.16</t>
    <phoneticPr fontId="2"/>
  </si>
  <si>
    <t>一部供用開始（ｸﾛｽｶﾝﾄﾘｰｺｰｽ)</t>
    <rPh sb="0" eb="2">
      <t>イチブ</t>
    </rPh>
    <rPh sb="2" eb="4">
      <t>キョウヨウ</t>
    </rPh>
    <rPh sb="4" eb="6">
      <t>カイシ</t>
    </rPh>
    <phoneticPr fontId="2"/>
  </si>
  <si>
    <t>R. 3. 4. 1</t>
    <phoneticPr fontId="2"/>
  </si>
  <si>
    <t>供用開始（残部分）</t>
    <rPh sb="0" eb="2">
      <t>キョウヨウ</t>
    </rPh>
    <rPh sb="2" eb="4">
      <t>カイシ</t>
    </rPh>
    <rPh sb="5" eb="6">
      <t>ザン</t>
    </rPh>
    <rPh sb="6" eb="8">
      <t>ブブン</t>
    </rPh>
    <phoneticPr fontId="2"/>
  </si>
  <si>
    <t>令和３年度　　佐久市　公園一覧表</t>
    <rPh sb="0" eb="1">
      <t>レイ</t>
    </rPh>
    <rPh sb="1" eb="2">
      <t>カズ</t>
    </rPh>
    <rPh sb="3" eb="4">
      <t>ネン</t>
    </rPh>
    <rPh sb="4" eb="5">
      <t>ド</t>
    </rPh>
    <rPh sb="14" eb="15">
      <t>ラン</t>
    </rPh>
    <phoneticPr fontId="3"/>
  </si>
  <si>
    <t>令和4年4月1日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</si>
</sst>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);[Red]\(0.00\)"/>
    <numFmt numFmtId="177" formatCode="0.00_ "/>
    <numFmt numFmtId="178" formatCode="#,##0.00_ "/>
    <numFmt numFmtId="179" formatCode="General&quot;箇&quot;&quot;所&quot;"/>
    <numFmt numFmtId="180" formatCode="0_);[Red]\(0\)"/>
    <numFmt numFmtId="181" formatCode="0.0_);[Red]\(0.0\)"/>
    <numFmt numFmtId="182" formatCode="#,##0.0;[Red]\-#,##0.0"/>
    <numFmt numFmtId="183" formatCode="#,##0.00_ ;[Red]\-#,##0.00\ "/>
    <numFmt numFmtId="184" formatCode="#,##0.00_);[Red]\(#,##0.00\)"/>
    <numFmt numFmtId="185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0">
    <xf numFmtId="0" fontId="0" fillId="0" borderId="0" xfId="0"/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179" fontId="6" fillId="2" borderId="4" xfId="0" applyNumberFormat="1" applyFont="1" applyFill="1" applyBorder="1" applyAlignment="1" applyProtection="1">
      <alignment horizontal="center" vertical="center"/>
    </xf>
    <xf numFmtId="176" fontId="6" fillId="2" borderId="4" xfId="1" applyNumberFormat="1" applyFont="1" applyFill="1" applyBorder="1" applyAlignment="1" applyProtection="1">
      <alignment vertical="center"/>
    </xf>
    <xf numFmtId="176" fontId="6" fillId="2" borderId="4" xfId="1" applyNumberFormat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vertical="center"/>
    </xf>
    <xf numFmtId="57" fontId="6" fillId="2" borderId="5" xfId="1" applyNumberFormat="1" applyFont="1" applyFill="1" applyBorder="1" applyAlignment="1" applyProtection="1">
      <alignment vertical="center"/>
    </xf>
    <xf numFmtId="177" fontId="6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6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6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7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57" fontId="6" fillId="2" borderId="18" xfId="1" applyNumberFormat="1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center" vertical="center" shrinkToFit="1"/>
    </xf>
    <xf numFmtId="57" fontId="6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8" fontId="0" fillId="0" borderId="23" xfId="0" applyNumberFormat="1" applyFont="1" applyBorder="1" applyAlignment="1" applyProtection="1">
      <alignment vertical="center"/>
    </xf>
    <xf numFmtId="178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8" fontId="0" fillId="0" borderId="14" xfId="0" applyNumberFormat="1" applyFont="1" applyBorder="1" applyAlignment="1" applyProtection="1">
      <alignment vertical="center"/>
    </xf>
    <xf numFmtId="184" fontId="0" fillId="0" borderId="14" xfId="1" applyNumberFormat="1" applyFont="1" applyFill="1" applyBorder="1" applyAlignment="1" applyProtection="1">
      <alignment vertical="center"/>
    </xf>
    <xf numFmtId="178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84" fontId="0" fillId="0" borderId="21" xfId="1" applyNumberFormat="1" applyFont="1" applyFill="1" applyBorder="1" applyAlignment="1" applyProtection="1">
      <alignment vertical="center"/>
    </xf>
    <xf numFmtId="178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178" fontId="0" fillId="0" borderId="26" xfId="0" applyNumberFormat="1" applyFont="1" applyFill="1" applyBorder="1" applyAlignment="1" applyProtection="1">
      <alignment vertical="center"/>
    </xf>
    <xf numFmtId="184" fontId="0" fillId="0" borderId="26" xfId="1" applyNumberFormat="1" applyFont="1" applyFill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vertical="center"/>
    </xf>
    <xf numFmtId="184" fontId="0" fillId="4" borderId="28" xfId="1" applyNumberFormat="1" applyFont="1" applyFill="1" applyBorder="1" applyAlignment="1" applyProtection="1">
      <alignment vertical="center"/>
    </xf>
    <xf numFmtId="178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8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185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0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0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8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8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8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8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8" fontId="0" fillId="0" borderId="21" xfId="0" applyNumberFormat="1" applyFont="1" applyFill="1" applyBorder="1" applyAlignment="1" applyProtection="1">
      <alignment vertical="center"/>
    </xf>
    <xf numFmtId="178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8" fontId="0" fillId="0" borderId="23" xfId="0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 applyProtection="1">
      <alignment horizontal="center" vertical="center"/>
    </xf>
    <xf numFmtId="180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8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8" fontId="0" fillId="0" borderId="22" xfId="0" applyNumberFormat="1" applyFont="1" applyBorder="1" applyAlignment="1" applyProtection="1">
      <alignment vertical="center"/>
    </xf>
    <xf numFmtId="178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8" fontId="0" fillId="0" borderId="9" xfId="0" applyNumberFormat="1" applyFont="1" applyBorder="1" applyAlignment="1" applyProtection="1">
      <alignment vertical="center"/>
    </xf>
    <xf numFmtId="178" fontId="0" fillId="0" borderId="26" xfId="0" applyNumberFormat="1" applyFont="1" applyBorder="1" applyAlignment="1" applyProtection="1">
      <alignment vertical="center"/>
    </xf>
    <xf numFmtId="176" fontId="0" fillId="0" borderId="38" xfId="1" applyNumberFormat="1" applyFont="1" applyFill="1" applyBorder="1" applyAlignment="1" applyProtection="1">
      <alignment vertical="center"/>
    </xf>
    <xf numFmtId="178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79" fontId="6" fillId="2" borderId="3" xfId="0" applyNumberFormat="1" applyFont="1" applyFill="1" applyBorder="1" applyAlignment="1" applyProtection="1">
      <alignment horizontal="center" vertical="center"/>
    </xf>
    <xf numFmtId="176" fontId="6" fillId="2" borderId="3" xfId="1" applyNumberFormat="1" applyFont="1" applyFill="1" applyBorder="1" applyAlignment="1" applyProtection="1">
      <alignment vertical="center"/>
    </xf>
    <xf numFmtId="176" fontId="6" fillId="2" borderId="3" xfId="1" applyNumberFormat="1" applyFont="1" applyFill="1" applyBorder="1" applyAlignment="1" applyProtection="1">
      <alignment horizontal="center" vertical="center"/>
    </xf>
    <xf numFmtId="38" fontId="6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6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8" fontId="0" fillId="3" borderId="14" xfId="0" applyNumberFormat="1" applyFont="1" applyFill="1" applyBorder="1" applyAlignment="1" applyProtection="1">
      <alignment vertical="center" shrinkToFit="1"/>
    </xf>
    <xf numFmtId="178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8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8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horizontal="center" vertical="center"/>
    </xf>
    <xf numFmtId="176" fontId="6" fillId="2" borderId="17" xfId="1" applyNumberFormat="1" applyFont="1" applyFill="1" applyBorder="1" applyAlignment="1" applyProtection="1">
      <alignment vertical="center"/>
    </xf>
    <xf numFmtId="176" fontId="6" fillId="2" borderId="17" xfId="1" applyNumberFormat="1" applyFont="1" applyFill="1" applyBorder="1" applyAlignment="1" applyProtection="1">
      <alignment vertical="center" shrinkToFit="1"/>
    </xf>
    <xf numFmtId="176" fontId="6" fillId="2" borderId="17" xfId="1" applyNumberFormat="1" applyFont="1" applyFill="1" applyBorder="1" applyAlignment="1" applyProtection="1">
      <alignment horizontal="center"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6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6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83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6" fillId="2" borderId="12" xfId="1" applyNumberFormat="1" applyFont="1" applyFill="1" applyBorder="1" applyAlignment="1" applyProtection="1">
      <alignment vertical="center"/>
    </xf>
    <xf numFmtId="176" fontId="6" fillId="2" borderId="12" xfId="1" applyNumberFormat="1" applyFont="1" applyFill="1" applyBorder="1" applyAlignment="1" applyProtection="1">
      <alignment horizontal="center" vertical="center"/>
    </xf>
    <xf numFmtId="57" fontId="6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79" fontId="6" fillId="2" borderId="12" xfId="0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79" fontId="6" fillId="2" borderId="19" xfId="0" applyNumberFormat="1" applyFont="1" applyFill="1" applyBorder="1" applyAlignment="1" applyProtection="1">
      <alignment horizontal="center" vertical="center"/>
    </xf>
    <xf numFmtId="178" fontId="0" fillId="0" borderId="21" xfId="0" applyNumberFormat="1" applyFont="1" applyBorder="1" applyAlignment="1" applyProtection="1">
      <alignment vertical="center"/>
    </xf>
    <xf numFmtId="180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vertical="center"/>
    </xf>
    <xf numFmtId="178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6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6" fillId="2" borderId="19" xfId="1" applyNumberFormat="1" applyFont="1" applyFill="1" applyBorder="1" applyAlignment="1" applyProtection="1">
      <alignment vertical="center" shrinkToFit="1"/>
    </xf>
    <xf numFmtId="176" fontId="6" fillId="2" borderId="19" xfId="1" applyNumberFormat="1" applyFont="1" applyFill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1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82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0" fontId="5" fillId="5" borderId="12" xfId="1" applyNumberFormat="1" applyFont="1" applyFill="1" applyBorder="1" applyAlignment="1" applyProtection="1">
      <alignment vertical="center"/>
    </xf>
    <xf numFmtId="176" fontId="5" fillId="5" borderId="12" xfId="1" applyNumberFormat="1" applyFont="1" applyFill="1" applyBorder="1" applyAlignment="1" applyProtection="1">
      <alignment vertical="center"/>
    </xf>
    <xf numFmtId="38" fontId="5" fillId="5" borderId="12" xfId="1" applyFont="1" applyFill="1" applyBorder="1" applyAlignment="1" applyProtection="1">
      <alignment vertical="center"/>
    </xf>
    <xf numFmtId="57" fontId="5" fillId="5" borderId="13" xfId="1" applyNumberFormat="1" applyFont="1" applyFill="1" applyBorder="1" applyAlignment="1" applyProtection="1">
      <alignment horizontal="distributed" vertical="center" justifyLastLine="1"/>
    </xf>
    <xf numFmtId="40" fontId="6" fillId="2" borderId="3" xfId="1" applyNumberFormat="1" applyFont="1" applyFill="1" applyBorder="1" applyAlignment="1" applyProtection="1">
      <alignment vertical="center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28" xfId="0" applyFont="1" applyBorder="1" applyAlignment="1" applyProtection="1">
      <alignment horizontal="center" vertical="center" shrinkToFit="1"/>
    </xf>
    <xf numFmtId="184" fontId="0" fillId="0" borderId="3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vertical="center"/>
    </xf>
    <xf numFmtId="185" fontId="0" fillId="0" borderId="28" xfId="1" applyNumberFormat="1" applyFont="1" applyFill="1" applyBorder="1" applyAlignment="1" applyProtection="1">
      <alignment vertical="center"/>
    </xf>
    <xf numFmtId="178" fontId="0" fillId="0" borderId="28" xfId="0" applyNumberFormat="1" applyFont="1" applyBorder="1" applyAlignment="1" applyProtection="1">
      <alignment horizontal="center" vertical="center"/>
    </xf>
    <xf numFmtId="184" fontId="0" fillId="0" borderId="28" xfId="1" applyNumberFormat="1" applyFont="1" applyFill="1" applyBorder="1" applyAlignment="1" applyProtection="1">
      <alignment vertical="center"/>
    </xf>
    <xf numFmtId="38" fontId="0" fillId="0" borderId="28" xfId="1" applyFont="1" applyBorder="1" applyAlignment="1" applyProtection="1">
      <alignment vertical="center"/>
    </xf>
    <xf numFmtId="57" fontId="0" fillId="0" borderId="29" xfId="1" applyNumberFormat="1" applyFont="1" applyBorder="1" applyAlignment="1" applyProtection="1">
      <alignment horizontal="distributed" vertical="center" justifyLastLine="1"/>
    </xf>
    <xf numFmtId="57" fontId="0" fillId="0" borderId="28" xfId="0" applyNumberFormat="1" applyFont="1" applyBorder="1" applyAlignment="1" applyProtection="1">
      <alignment horizontal="distributed" vertical="center" justifyLastLine="1" shrinkToFit="1"/>
    </xf>
    <xf numFmtId="177" fontId="0" fillId="0" borderId="30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 indent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8" fillId="0" borderId="12" xfId="0" applyFont="1" applyBorder="1" applyAlignment="1" applyProtection="1">
      <alignment horizontal="distributed" vertical="center" justifyLastLine="1"/>
    </xf>
    <xf numFmtId="0" fontId="0" fillId="0" borderId="53" xfId="0" applyFont="1" applyBorder="1" applyAlignment="1" applyProtection="1">
      <alignment horizontal="distributed" vertical="center" justifyLastLine="1"/>
    </xf>
    <xf numFmtId="178" fontId="0" fillId="0" borderId="53" xfId="0" applyNumberFormat="1" applyFont="1" applyBorder="1" applyAlignment="1" applyProtection="1">
      <alignment vertical="center"/>
    </xf>
    <xf numFmtId="38" fontId="0" fillId="0" borderId="53" xfId="1" applyNumberFormat="1" applyFont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center" justifyLastLine="1"/>
    </xf>
    <xf numFmtId="57" fontId="0" fillId="0" borderId="31" xfId="0" applyNumberFormat="1" applyFont="1" applyBorder="1" applyAlignment="1" applyProtection="1">
      <alignment vertical="center" shrinkToFit="1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/>
    </xf>
    <xf numFmtId="176" fontId="1" fillId="0" borderId="26" xfId="1" applyNumberFormat="1" applyFont="1" applyBorder="1" applyAlignment="1" applyProtection="1">
      <alignment vertical="center"/>
    </xf>
    <xf numFmtId="0" fontId="1" fillId="0" borderId="26" xfId="0" applyFont="1" applyBorder="1" applyAlignment="1" applyProtection="1">
      <alignment horizontal="center" vertical="center" justifyLastLine="1"/>
    </xf>
    <xf numFmtId="38" fontId="1" fillId="0" borderId="26" xfId="1" applyFont="1" applyBorder="1" applyAlignment="1" applyProtection="1">
      <alignment vertical="center"/>
    </xf>
    <xf numFmtId="57" fontId="1" fillId="0" borderId="9" xfId="1" applyNumberFormat="1" applyFont="1" applyBorder="1" applyAlignment="1" applyProtection="1">
      <alignment horizontal="distributed" vertical="center" justifyLastLine="1"/>
    </xf>
    <xf numFmtId="177" fontId="1" fillId="0" borderId="27" xfId="0" applyNumberFormat="1" applyFont="1" applyBorder="1" applyAlignment="1" applyProtection="1">
      <alignment vertical="center" shrinkToFit="1"/>
    </xf>
    <xf numFmtId="176" fontId="0" fillId="0" borderId="21" xfId="1" applyNumberFormat="1" applyFont="1" applyBorder="1" applyAlignment="1" applyProtection="1">
      <alignment vertical="center"/>
    </xf>
    <xf numFmtId="177" fontId="0" fillId="0" borderId="25" xfId="0" applyNumberFormat="1" applyFont="1" applyBorder="1" applyAlignment="1" applyProtection="1">
      <alignment vertical="center" shrinkToFit="1"/>
    </xf>
    <xf numFmtId="178" fontId="8" fillId="0" borderId="39" xfId="0" applyNumberFormat="1" applyFont="1" applyBorder="1" applyAlignment="1" applyProtection="1">
      <alignment vertical="center"/>
    </xf>
    <xf numFmtId="178" fontId="8" fillId="4" borderId="23" xfId="0" applyNumberFormat="1" applyFont="1" applyFill="1" applyBorder="1" applyAlignment="1" applyProtection="1">
      <alignment vertical="center"/>
    </xf>
    <xf numFmtId="57" fontId="8" fillId="4" borderId="7" xfId="1" applyNumberFormat="1" applyFont="1" applyFill="1" applyBorder="1" applyAlignment="1" applyProtection="1">
      <alignment horizontal="distributed" vertical="center" justifyLastLine="1"/>
    </xf>
    <xf numFmtId="57" fontId="8" fillId="4" borderId="7" xfId="0" applyNumberFormat="1" applyFont="1" applyFill="1" applyBorder="1" applyAlignment="1" applyProtection="1">
      <alignment horizontal="distributed" vertical="center" justifyLastLine="1" shrinkToFit="1"/>
    </xf>
    <xf numFmtId="177" fontId="8" fillId="4" borderId="24" xfId="0" applyNumberFormat="1" applyFont="1" applyFill="1" applyBorder="1" applyAlignment="1" applyProtection="1">
      <alignment vertical="center"/>
    </xf>
    <xf numFmtId="38" fontId="6" fillId="2" borderId="17" xfId="1" applyFont="1" applyFill="1" applyBorder="1" applyAlignment="1" applyProtection="1">
      <alignment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39" xfId="0" applyFont="1" applyBorder="1" applyAlignment="1" applyProtection="1">
      <alignment horizontal="distributed" vertical="center" inden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distributed" vertical="center" indent="1"/>
    </xf>
    <xf numFmtId="0" fontId="0" fillId="0" borderId="26" xfId="0" applyFont="1" applyBorder="1" applyAlignment="1" applyProtection="1">
      <alignment horizontal="distributed" vertical="center" indent="1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distributed" vertical="center" indent="1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distributed" vertical="center" indent="1"/>
    </xf>
    <xf numFmtId="0" fontId="0" fillId="0" borderId="26" xfId="0" applyFont="1" applyFill="1" applyBorder="1" applyAlignment="1" applyProtection="1">
      <alignment horizontal="distributed" vertical="center" indent="1"/>
    </xf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60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>
      <alignment vertical="center"/>
    </xf>
    <xf numFmtId="0" fontId="0" fillId="0" borderId="61" xfId="0" applyFont="1" applyBorder="1" applyAlignment="1" applyProtection="1">
      <alignment horizontal="center" vertical="center"/>
    </xf>
    <xf numFmtId="0" fontId="0" fillId="0" borderId="62" xfId="0" applyFont="1" applyBorder="1" applyProtection="1"/>
    <xf numFmtId="0" fontId="0" fillId="0" borderId="63" xfId="0" applyFont="1" applyBorder="1" applyAlignment="1" applyProtection="1">
      <alignment horizontal="center" vertical="center"/>
    </xf>
    <xf numFmtId="0" fontId="0" fillId="0" borderId="57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 indent="15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 shrinkToFit="1"/>
    </xf>
    <xf numFmtId="0" fontId="0" fillId="0" borderId="68" xfId="0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38" xfId="0" applyFont="1" applyBorder="1" applyAlignment="1" applyProtection="1">
      <alignment horizontal="distributed" vertical="center" indent="1"/>
    </xf>
    <xf numFmtId="0" fontId="0" fillId="0" borderId="5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distributed" vertical="center" indent="1"/>
    </xf>
    <xf numFmtId="0" fontId="0" fillId="0" borderId="39" xfId="0" applyFont="1" applyFill="1" applyBorder="1" applyAlignment="1" applyProtection="1">
      <alignment horizontal="distributed" vertical="center" indent="1"/>
    </xf>
    <xf numFmtId="0" fontId="0" fillId="4" borderId="71" xfId="0" applyFont="1" applyFill="1" applyBorder="1" applyAlignment="1" applyProtection="1">
      <alignment horizontal="center" vertical="center" shrinkToFit="1"/>
    </xf>
    <xf numFmtId="176" fontId="1" fillId="4" borderId="23" xfId="1" applyNumberFormat="1" applyFont="1" applyFill="1" applyBorder="1" applyAlignment="1" applyProtection="1">
      <alignment vertical="center"/>
    </xf>
    <xf numFmtId="178" fontId="1" fillId="4" borderId="23" xfId="0" applyNumberFormat="1" applyFont="1" applyFill="1" applyBorder="1" applyAlignment="1" applyProtection="1">
      <alignment horizontal="center" vertical="center"/>
    </xf>
    <xf numFmtId="38" fontId="1" fillId="4" borderId="23" xfId="1" applyFont="1" applyFill="1" applyBorder="1" applyAlignment="1" applyProtection="1">
      <alignment vertical="center"/>
    </xf>
    <xf numFmtId="38" fontId="13" fillId="2" borderId="3" xfId="1" applyNumberFormat="1" applyFont="1" applyFill="1" applyBorder="1" applyAlignment="1" applyProtection="1">
      <alignment vertical="center"/>
    </xf>
    <xf numFmtId="38" fontId="6" fillId="2" borderId="19" xfId="1" applyFont="1" applyFill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22" sqref="H122:I122"/>
    </sheetView>
  </sheetViews>
  <sheetFormatPr defaultRowHeight="13.5"/>
  <cols>
    <col min="1" max="2" width="3.625" style="28" customWidth="1"/>
    <col min="3" max="3" width="15.5" style="28" customWidth="1"/>
    <col min="4" max="4" width="23.375" style="28" customWidth="1"/>
    <col min="5" max="5" width="8.125" style="28" customWidth="1"/>
    <col min="6" max="6" width="10.875" style="29" customWidth="1"/>
    <col min="7" max="7" width="3.875" style="30" customWidth="1"/>
    <col min="8" max="9" width="9.125" style="30" customWidth="1"/>
    <col min="10" max="10" width="9.75" style="31" customWidth="1"/>
    <col min="11" max="11" width="9.875" style="28" bestFit="1" customWidth="1"/>
    <col min="12" max="12" width="22.625" style="28" customWidth="1"/>
    <col min="13" max="16384" width="9" style="28"/>
  </cols>
  <sheetData>
    <row r="1" spans="1:12" s="295" customFormat="1" ht="18.75" customHeight="1">
      <c r="A1" s="357" t="s">
        <v>204</v>
      </c>
      <c r="B1" s="357"/>
      <c r="C1" s="357"/>
      <c r="D1" s="357"/>
      <c r="F1" s="296"/>
      <c r="G1" s="297"/>
      <c r="H1" s="297"/>
      <c r="I1" s="297"/>
      <c r="J1" s="298"/>
    </row>
    <row r="2" spans="1:12" s="295" customFormat="1" ht="17.25">
      <c r="A2" s="369" t="s">
        <v>236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2" s="295" customFormat="1" ht="13.5" customHeight="1" thickBot="1">
      <c r="A3" s="299"/>
      <c r="B3" s="300"/>
      <c r="C3" s="300"/>
      <c r="D3" s="300"/>
      <c r="E3" s="300"/>
      <c r="F3" s="300"/>
      <c r="G3" s="300"/>
      <c r="H3" s="300"/>
      <c r="I3" s="300"/>
      <c r="J3" s="298"/>
      <c r="K3" s="301"/>
      <c r="L3" s="302" t="s">
        <v>237</v>
      </c>
    </row>
    <row r="4" spans="1:12" ht="15.75" customHeight="1">
      <c r="A4" s="358" t="s">
        <v>101</v>
      </c>
      <c r="B4" s="359"/>
      <c r="C4" s="364" t="s">
        <v>102</v>
      </c>
      <c r="D4" s="364"/>
      <c r="E4" s="366" t="s">
        <v>103</v>
      </c>
      <c r="F4" s="367"/>
      <c r="G4" s="367"/>
      <c r="H4" s="367"/>
      <c r="I4" s="368"/>
      <c r="J4" s="364" t="s">
        <v>37</v>
      </c>
      <c r="K4" s="334" t="s">
        <v>104</v>
      </c>
      <c r="L4" s="370" t="s">
        <v>38</v>
      </c>
    </row>
    <row r="5" spans="1:12" ht="6" customHeight="1">
      <c r="A5" s="360"/>
      <c r="B5" s="361"/>
      <c r="C5" s="365"/>
      <c r="D5" s="365"/>
      <c r="E5" s="373" t="s">
        <v>81</v>
      </c>
      <c r="F5" s="365" t="s">
        <v>82</v>
      </c>
      <c r="G5" s="365"/>
      <c r="H5" s="365"/>
      <c r="I5" s="365"/>
      <c r="J5" s="365"/>
      <c r="K5" s="381"/>
      <c r="L5" s="371"/>
    </row>
    <row r="6" spans="1:12" ht="14.25" customHeight="1">
      <c r="A6" s="360"/>
      <c r="B6" s="361"/>
      <c r="C6" s="376" t="s">
        <v>105</v>
      </c>
      <c r="D6" s="365" t="s">
        <v>106</v>
      </c>
      <c r="E6" s="374"/>
      <c r="F6" s="365"/>
      <c r="G6" s="365"/>
      <c r="H6" s="365"/>
      <c r="I6" s="365"/>
      <c r="J6" s="365" t="s">
        <v>107</v>
      </c>
      <c r="K6" s="365" t="s">
        <v>107</v>
      </c>
      <c r="L6" s="371"/>
    </row>
    <row r="7" spans="1:12" ht="36.75" customHeight="1" thickBot="1">
      <c r="A7" s="362"/>
      <c r="B7" s="363"/>
      <c r="C7" s="377"/>
      <c r="D7" s="378"/>
      <c r="E7" s="375"/>
      <c r="F7" s="379" t="s">
        <v>83</v>
      </c>
      <c r="G7" s="380"/>
      <c r="H7" s="210" t="s">
        <v>182</v>
      </c>
      <c r="I7" s="211" t="s">
        <v>109</v>
      </c>
      <c r="J7" s="378"/>
      <c r="K7" s="378"/>
      <c r="L7" s="372"/>
    </row>
    <row r="8" spans="1:12" ht="17.100000000000001" customHeight="1">
      <c r="A8" s="320" t="s">
        <v>123</v>
      </c>
      <c r="B8" s="321" t="s">
        <v>129</v>
      </c>
      <c r="C8" s="40" t="s">
        <v>84</v>
      </c>
      <c r="D8" s="34" t="s">
        <v>76</v>
      </c>
      <c r="E8" s="35">
        <v>0.15</v>
      </c>
      <c r="F8" s="43">
        <f>ROUND(I8/10000,2)</f>
        <v>0.15</v>
      </c>
      <c r="G8" s="36" t="s">
        <v>182</v>
      </c>
      <c r="H8" s="43">
        <f t="shared" ref="H8:H48" si="0">ROUND(I8/10000,2)</f>
        <v>0.15</v>
      </c>
      <c r="I8" s="190">
        <v>1500</v>
      </c>
      <c r="J8" s="19">
        <v>20468</v>
      </c>
      <c r="K8" s="1" t="s">
        <v>0</v>
      </c>
      <c r="L8" s="39"/>
    </row>
    <row r="9" spans="1:12" ht="17.100000000000001" customHeight="1">
      <c r="A9" s="320"/>
      <c r="B9" s="321"/>
      <c r="C9" s="40" t="s">
        <v>130</v>
      </c>
      <c r="D9" s="41" t="s">
        <v>131</v>
      </c>
      <c r="E9" s="42">
        <v>0.15</v>
      </c>
      <c r="F9" s="43">
        <v>0.15</v>
      </c>
      <c r="G9" s="44" t="s">
        <v>132</v>
      </c>
      <c r="H9" s="43">
        <f t="shared" si="0"/>
        <v>0.16</v>
      </c>
      <c r="I9" s="191">
        <v>1597</v>
      </c>
      <c r="J9" s="19">
        <v>20468</v>
      </c>
      <c r="K9" s="1" t="s">
        <v>0</v>
      </c>
      <c r="L9" s="39"/>
    </row>
    <row r="10" spans="1:12" ht="17.100000000000001" customHeight="1">
      <c r="A10" s="320"/>
      <c r="B10" s="321"/>
      <c r="C10" s="40" t="s">
        <v>133</v>
      </c>
      <c r="D10" s="41" t="s">
        <v>134</v>
      </c>
      <c r="E10" s="42">
        <v>0.36</v>
      </c>
      <c r="F10" s="43">
        <f>ROUND(I10/10000,2)</f>
        <v>0.36</v>
      </c>
      <c r="G10" s="44" t="s">
        <v>132</v>
      </c>
      <c r="H10" s="43">
        <f t="shared" si="0"/>
        <v>0.36</v>
      </c>
      <c r="I10" s="191">
        <v>3600</v>
      </c>
      <c r="J10" s="19">
        <v>26938</v>
      </c>
      <c r="K10" s="1" t="s">
        <v>0</v>
      </c>
      <c r="L10" s="39"/>
    </row>
    <row r="11" spans="1:12" ht="17.100000000000001" customHeight="1">
      <c r="A11" s="320"/>
      <c r="B11" s="321"/>
      <c r="C11" s="272" t="s">
        <v>135</v>
      </c>
      <c r="D11" s="386" t="s">
        <v>136</v>
      </c>
      <c r="E11" s="113">
        <v>0.48</v>
      </c>
      <c r="F11" s="276">
        <f t="shared" ref="F11:F17" si="1">ROUND(I11/10000,2)</f>
        <v>0.48</v>
      </c>
      <c r="G11" s="143" t="s">
        <v>132</v>
      </c>
      <c r="H11" s="276">
        <f t="shared" si="0"/>
        <v>0.48</v>
      </c>
      <c r="I11" s="205">
        <v>4800</v>
      </c>
      <c r="J11" s="144">
        <v>26938</v>
      </c>
      <c r="K11" s="145" t="s">
        <v>137</v>
      </c>
      <c r="L11" s="71"/>
    </row>
    <row r="12" spans="1:12" ht="17.100000000000001" customHeight="1">
      <c r="A12" s="320"/>
      <c r="B12" s="321"/>
      <c r="C12" s="275" t="s">
        <v>138</v>
      </c>
      <c r="D12" s="387"/>
      <c r="E12" s="277"/>
      <c r="F12" s="278">
        <v>8029</v>
      </c>
      <c r="G12" s="279" t="s">
        <v>139</v>
      </c>
      <c r="H12" s="280">
        <f t="shared" si="0"/>
        <v>0.8</v>
      </c>
      <c r="I12" s="281">
        <v>8029</v>
      </c>
      <c r="J12" s="282"/>
      <c r="K12" s="283"/>
      <c r="L12" s="284" t="s">
        <v>140</v>
      </c>
    </row>
    <row r="13" spans="1:12" ht="17.100000000000001" customHeight="1">
      <c r="A13" s="320"/>
      <c r="B13" s="321"/>
      <c r="C13" s="40" t="s">
        <v>141</v>
      </c>
      <c r="D13" s="41" t="s">
        <v>142</v>
      </c>
      <c r="E13" s="45">
        <v>0.46</v>
      </c>
      <c r="F13" s="43">
        <v>0.45</v>
      </c>
      <c r="G13" s="46" t="s">
        <v>132</v>
      </c>
      <c r="H13" s="43">
        <f t="shared" si="0"/>
        <v>0.46</v>
      </c>
      <c r="I13" s="191">
        <v>4560</v>
      </c>
      <c r="J13" s="19">
        <v>29403</v>
      </c>
      <c r="K13" s="1" t="s">
        <v>110</v>
      </c>
      <c r="L13" s="39"/>
    </row>
    <row r="14" spans="1:12" ht="17.100000000000001" customHeight="1">
      <c r="A14" s="320"/>
      <c r="B14" s="321"/>
      <c r="C14" s="40" t="s">
        <v>111</v>
      </c>
      <c r="D14" s="41" t="s">
        <v>112</v>
      </c>
      <c r="E14" s="42">
        <v>0.28000000000000003</v>
      </c>
      <c r="F14" s="43">
        <f t="shared" si="1"/>
        <v>0.28000000000000003</v>
      </c>
      <c r="G14" s="44" t="s">
        <v>108</v>
      </c>
      <c r="H14" s="43">
        <f t="shared" si="0"/>
        <v>0.28000000000000003</v>
      </c>
      <c r="I14" s="191">
        <v>2840</v>
      </c>
      <c r="J14" s="19">
        <v>29646</v>
      </c>
      <c r="K14" s="1" t="s">
        <v>2</v>
      </c>
      <c r="L14" s="39"/>
    </row>
    <row r="15" spans="1:12" ht="17.100000000000001" customHeight="1">
      <c r="A15" s="320"/>
      <c r="B15" s="321"/>
      <c r="C15" s="40" t="s">
        <v>3</v>
      </c>
      <c r="D15" s="41" t="s">
        <v>113</v>
      </c>
      <c r="E15" s="42">
        <v>0.13</v>
      </c>
      <c r="F15" s="43">
        <f t="shared" si="1"/>
        <v>0.13</v>
      </c>
      <c r="G15" s="44" t="s">
        <v>108</v>
      </c>
      <c r="H15" s="43">
        <f t="shared" si="0"/>
        <v>0.13</v>
      </c>
      <c r="I15" s="191">
        <v>1345</v>
      </c>
      <c r="J15" s="19">
        <v>29646</v>
      </c>
      <c r="K15" s="1" t="s">
        <v>4</v>
      </c>
      <c r="L15" s="39"/>
    </row>
    <row r="16" spans="1:12" ht="17.100000000000001" customHeight="1">
      <c r="A16" s="320"/>
      <c r="B16" s="321"/>
      <c r="C16" s="40" t="s">
        <v>5</v>
      </c>
      <c r="D16" s="41" t="s">
        <v>114</v>
      </c>
      <c r="E16" s="42">
        <v>0.2</v>
      </c>
      <c r="F16" s="43">
        <f t="shared" si="1"/>
        <v>0.2</v>
      </c>
      <c r="G16" s="44" t="s">
        <v>108</v>
      </c>
      <c r="H16" s="43">
        <f t="shared" si="0"/>
        <v>0.2</v>
      </c>
      <c r="I16" s="191">
        <v>1986</v>
      </c>
      <c r="J16" s="19">
        <v>29646</v>
      </c>
      <c r="K16" s="1" t="s">
        <v>6</v>
      </c>
      <c r="L16" s="39"/>
    </row>
    <row r="17" spans="1:12" ht="17.100000000000001" customHeight="1">
      <c r="A17" s="320"/>
      <c r="B17" s="321"/>
      <c r="C17" s="40" t="s">
        <v>7</v>
      </c>
      <c r="D17" s="41" t="s">
        <v>115</v>
      </c>
      <c r="E17" s="42">
        <v>0.23</v>
      </c>
      <c r="F17" s="43">
        <f t="shared" si="1"/>
        <v>0.23</v>
      </c>
      <c r="G17" s="44" t="s">
        <v>108</v>
      </c>
      <c r="H17" s="43">
        <f t="shared" si="0"/>
        <v>0.23</v>
      </c>
      <c r="I17" s="191">
        <v>2315</v>
      </c>
      <c r="J17" s="19">
        <v>29646</v>
      </c>
      <c r="K17" s="1" t="s">
        <v>8</v>
      </c>
      <c r="L17" s="39"/>
    </row>
    <row r="18" spans="1:12" ht="17.100000000000001" customHeight="1">
      <c r="A18" s="320"/>
      <c r="B18" s="321"/>
      <c r="C18" s="40" t="s">
        <v>9</v>
      </c>
      <c r="D18" s="41" t="s">
        <v>143</v>
      </c>
      <c r="E18" s="42">
        <v>0.17</v>
      </c>
      <c r="F18" s="43">
        <v>0.16</v>
      </c>
      <c r="G18" s="44" t="s">
        <v>144</v>
      </c>
      <c r="H18" s="43">
        <f t="shared" si="0"/>
        <v>0.17</v>
      </c>
      <c r="I18" s="191">
        <v>1682</v>
      </c>
      <c r="J18" s="19">
        <v>29646</v>
      </c>
      <c r="K18" s="1" t="s">
        <v>4</v>
      </c>
      <c r="L18" s="39"/>
    </row>
    <row r="19" spans="1:12" ht="17.100000000000001" customHeight="1">
      <c r="A19" s="320"/>
      <c r="B19" s="321"/>
      <c r="C19" s="47" t="s">
        <v>10</v>
      </c>
      <c r="D19" s="392" t="s">
        <v>145</v>
      </c>
      <c r="E19" s="49">
        <v>0.3</v>
      </c>
      <c r="F19" s="50">
        <v>0.28999999999999998</v>
      </c>
      <c r="G19" s="51" t="s">
        <v>144</v>
      </c>
      <c r="H19" s="50">
        <f t="shared" si="0"/>
        <v>0.3</v>
      </c>
      <c r="I19" s="192">
        <v>2968</v>
      </c>
      <c r="J19" s="52">
        <v>29860</v>
      </c>
      <c r="K19" s="53" t="s">
        <v>11</v>
      </c>
      <c r="L19" s="54"/>
    </row>
    <row r="20" spans="1:12" ht="17.100000000000001" customHeight="1">
      <c r="A20" s="320"/>
      <c r="B20" s="321"/>
      <c r="C20" s="55" t="s">
        <v>12</v>
      </c>
      <c r="D20" s="393"/>
      <c r="E20" s="56"/>
      <c r="F20" s="57">
        <f>ROUND(I20/10000,2)</f>
        <v>0.23</v>
      </c>
      <c r="G20" s="58" t="s">
        <v>144</v>
      </c>
      <c r="H20" s="57">
        <f t="shared" si="0"/>
        <v>0.23</v>
      </c>
      <c r="I20" s="193">
        <v>2300</v>
      </c>
      <c r="J20" s="59"/>
      <c r="K20" s="60" t="s">
        <v>13</v>
      </c>
      <c r="L20" s="61"/>
    </row>
    <row r="21" spans="1:12" ht="17.100000000000001" customHeight="1">
      <c r="A21" s="320"/>
      <c r="B21" s="321"/>
      <c r="C21" s="322" t="s">
        <v>41</v>
      </c>
      <c r="D21" s="323"/>
      <c r="E21" s="62"/>
      <c r="F21" s="63">
        <v>0.52</v>
      </c>
      <c r="G21" s="64"/>
      <c r="H21" s="63">
        <v>0.53</v>
      </c>
      <c r="I21" s="212">
        <v>5268</v>
      </c>
      <c r="J21" s="65"/>
      <c r="K21" s="66"/>
      <c r="L21" s="67"/>
    </row>
    <row r="22" spans="1:12" ht="17.100000000000001" customHeight="1">
      <c r="A22" s="320"/>
      <c r="B22" s="321"/>
      <c r="C22" s="40" t="s">
        <v>14</v>
      </c>
      <c r="D22" s="41" t="s">
        <v>146</v>
      </c>
      <c r="E22" s="42">
        <v>0.11</v>
      </c>
      <c r="F22" s="43">
        <f>ROUND(I22/10000,2)</f>
        <v>0.11</v>
      </c>
      <c r="G22" s="44" t="s">
        <v>144</v>
      </c>
      <c r="H22" s="43">
        <f t="shared" si="0"/>
        <v>0.11</v>
      </c>
      <c r="I22" s="191">
        <v>1139</v>
      </c>
      <c r="J22" s="19">
        <v>34611</v>
      </c>
      <c r="K22" s="1" t="s">
        <v>15</v>
      </c>
      <c r="L22" s="39"/>
    </row>
    <row r="23" spans="1:12" ht="17.100000000000001" customHeight="1">
      <c r="A23" s="320"/>
      <c r="B23" s="321"/>
      <c r="C23" s="40" t="s">
        <v>16</v>
      </c>
      <c r="D23" s="41" t="s">
        <v>147</v>
      </c>
      <c r="E23" s="42">
        <v>0.1</v>
      </c>
      <c r="F23" s="43">
        <f t="shared" ref="F23:F37" si="2">ROUND(I23/10000,2)</f>
        <v>0.1</v>
      </c>
      <c r="G23" s="44" t="s">
        <v>144</v>
      </c>
      <c r="H23" s="43">
        <f t="shared" si="0"/>
        <v>0.1</v>
      </c>
      <c r="I23" s="194">
        <v>1020.02</v>
      </c>
      <c r="J23" s="19">
        <v>34611</v>
      </c>
      <c r="K23" s="1" t="s">
        <v>15</v>
      </c>
      <c r="L23" s="39"/>
    </row>
    <row r="24" spans="1:12" ht="17.100000000000001" customHeight="1">
      <c r="A24" s="320"/>
      <c r="B24" s="321"/>
      <c r="C24" s="40" t="s">
        <v>17</v>
      </c>
      <c r="D24" s="41" t="s">
        <v>148</v>
      </c>
      <c r="E24" s="45">
        <v>0.57999999999999996</v>
      </c>
      <c r="F24" s="43">
        <v>0.56999999999999995</v>
      </c>
      <c r="G24" s="44" t="s">
        <v>144</v>
      </c>
      <c r="H24" s="43">
        <f t="shared" si="0"/>
        <v>0.57999999999999996</v>
      </c>
      <c r="I24" s="191">
        <v>5770</v>
      </c>
      <c r="J24" s="19">
        <v>34611</v>
      </c>
      <c r="K24" s="1" t="s">
        <v>15</v>
      </c>
      <c r="L24" s="39"/>
    </row>
    <row r="25" spans="1:12" ht="17.100000000000001" customHeight="1">
      <c r="A25" s="320"/>
      <c r="B25" s="321"/>
      <c r="C25" s="40" t="s">
        <v>18</v>
      </c>
      <c r="D25" s="41" t="s">
        <v>149</v>
      </c>
      <c r="E25" s="42">
        <v>0.1</v>
      </c>
      <c r="F25" s="43">
        <f t="shared" si="2"/>
        <v>0.1</v>
      </c>
      <c r="G25" s="44" t="s">
        <v>144</v>
      </c>
      <c r="H25" s="43">
        <f t="shared" si="0"/>
        <v>0.1</v>
      </c>
      <c r="I25" s="191">
        <v>998</v>
      </c>
      <c r="J25" s="19">
        <v>34611</v>
      </c>
      <c r="K25" s="1" t="s">
        <v>15</v>
      </c>
      <c r="L25" s="39"/>
    </row>
    <row r="26" spans="1:12" ht="17.100000000000001" customHeight="1">
      <c r="A26" s="320"/>
      <c r="B26" s="321"/>
      <c r="C26" s="40" t="s">
        <v>12</v>
      </c>
      <c r="D26" s="41" t="s">
        <v>150</v>
      </c>
      <c r="E26" s="42"/>
      <c r="F26" s="43">
        <f t="shared" si="2"/>
        <v>0.12</v>
      </c>
      <c r="G26" s="44" t="s">
        <v>144</v>
      </c>
      <c r="H26" s="43">
        <f t="shared" si="0"/>
        <v>0.12</v>
      </c>
      <c r="I26" s="191">
        <v>1224</v>
      </c>
      <c r="J26" s="19"/>
      <c r="K26" s="1" t="s">
        <v>13</v>
      </c>
      <c r="L26" s="39"/>
    </row>
    <row r="27" spans="1:12" ht="17.100000000000001" customHeight="1">
      <c r="A27" s="320"/>
      <c r="B27" s="321"/>
      <c r="C27" s="40" t="s">
        <v>12</v>
      </c>
      <c r="D27" s="41" t="s">
        <v>151</v>
      </c>
      <c r="E27" s="42"/>
      <c r="F27" s="43">
        <f t="shared" si="2"/>
        <v>0.21</v>
      </c>
      <c r="G27" s="44" t="s">
        <v>144</v>
      </c>
      <c r="H27" s="43">
        <f t="shared" si="0"/>
        <v>0.21</v>
      </c>
      <c r="I27" s="191">
        <v>2123</v>
      </c>
      <c r="J27" s="19"/>
      <c r="K27" s="1" t="s">
        <v>13</v>
      </c>
      <c r="L27" s="39"/>
    </row>
    <row r="28" spans="1:12" ht="17.100000000000001" customHeight="1">
      <c r="A28" s="320"/>
      <c r="B28" s="321"/>
      <c r="C28" s="33" t="s">
        <v>12</v>
      </c>
      <c r="D28" s="34" t="s">
        <v>152</v>
      </c>
      <c r="E28" s="35"/>
      <c r="F28" s="43">
        <f t="shared" si="2"/>
        <v>0.14000000000000001</v>
      </c>
      <c r="G28" s="44" t="s">
        <v>144</v>
      </c>
      <c r="H28" s="43">
        <f t="shared" si="0"/>
        <v>0.14000000000000001</v>
      </c>
      <c r="I28" s="190">
        <v>1440</v>
      </c>
      <c r="J28" s="37"/>
      <c r="K28" s="38" t="s">
        <v>19</v>
      </c>
      <c r="L28" s="39"/>
    </row>
    <row r="29" spans="1:12" ht="17.100000000000001" customHeight="1">
      <c r="A29" s="320"/>
      <c r="B29" s="321"/>
      <c r="C29" s="40" t="s">
        <v>12</v>
      </c>
      <c r="D29" s="41" t="s">
        <v>153</v>
      </c>
      <c r="E29" s="42"/>
      <c r="F29" s="43">
        <f t="shared" si="2"/>
        <v>0.13</v>
      </c>
      <c r="G29" s="44" t="s">
        <v>144</v>
      </c>
      <c r="H29" s="43">
        <f t="shared" si="0"/>
        <v>0.13</v>
      </c>
      <c r="I29" s="191">
        <v>1333</v>
      </c>
      <c r="J29" s="19"/>
      <c r="K29" s="1" t="s">
        <v>20</v>
      </c>
      <c r="L29" s="39"/>
    </row>
    <row r="30" spans="1:12" ht="17.100000000000001" customHeight="1">
      <c r="A30" s="320"/>
      <c r="B30" s="321"/>
      <c r="C30" s="40" t="s">
        <v>12</v>
      </c>
      <c r="D30" s="41" t="s">
        <v>39</v>
      </c>
      <c r="E30" s="42"/>
      <c r="F30" s="43">
        <f t="shared" si="2"/>
        <v>0.15</v>
      </c>
      <c r="G30" s="44" t="s">
        <v>144</v>
      </c>
      <c r="H30" s="43">
        <f t="shared" si="0"/>
        <v>0.15</v>
      </c>
      <c r="I30" s="191">
        <v>1491</v>
      </c>
      <c r="J30" s="19"/>
      <c r="K30" s="1" t="s">
        <v>21</v>
      </c>
      <c r="L30" s="39" t="s">
        <v>85</v>
      </c>
    </row>
    <row r="31" spans="1:12" ht="17.100000000000001" customHeight="1">
      <c r="A31" s="320"/>
      <c r="B31" s="321"/>
      <c r="C31" s="40" t="s">
        <v>12</v>
      </c>
      <c r="D31" s="41" t="s">
        <v>40</v>
      </c>
      <c r="E31" s="42"/>
      <c r="F31" s="43">
        <f t="shared" si="2"/>
        <v>0.11</v>
      </c>
      <c r="G31" s="44" t="s">
        <v>144</v>
      </c>
      <c r="H31" s="43">
        <f t="shared" si="0"/>
        <v>0.11</v>
      </c>
      <c r="I31" s="191">
        <v>1138</v>
      </c>
      <c r="J31" s="19"/>
      <c r="K31" s="1" t="s">
        <v>183</v>
      </c>
      <c r="L31" s="68"/>
    </row>
    <row r="32" spans="1:12" ht="17.100000000000001" customHeight="1">
      <c r="A32" s="320"/>
      <c r="B32" s="321"/>
      <c r="C32" s="40" t="s">
        <v>12</v>
      </c>
      <c r="D32" s="41" t="s">
        <v>36</v>
      </c>
      <c r="E32" s="42"/>
      <c r="F32" s="43">
        <f t="shared" si="2"/>
        <v>0.23</v>
      </c>
      <c r="G32" s="44" t="s">
        <v>144</v>
      </c>
      <c r="H32" s="43">
        <f t="shared" si="0"/>
        <v>0.23</v>
      </c>
      <c r="I32" s="191">
        <v>2302</v>
      </c>
      <c r="J32" s="19"/>
      <c r="K32" s="1" t="s">
        <v>154</v>
      </c>
      <c r="L32" s="68"/>
    </row>
    <row r="33" spans="1:12" ht="17.100000000000001" customHeight="1">
      <c r="A33" s="320"/>
      <c r="B33" s="321"/>
      <c r="C33" s="40" t="s">
        <v>12</v>
      </c>
      <c r="D33" s="41" t="s">
        <v>43</v>
      </c>
      <c r="E33" s="42"/>
      <c r="F33" s="43">
        <f t="shared" si="2"/>
        <v>0.2</v>
      </c>
      <c r="G33" s="44" t="s">
        <v>144</v>
      </c>
      <c r="H33" s="43">
        <f t="shared" si="0"/>
        <v>0.2</v>
      </c>
      <c r="I33" s="191">
        <v>2001</v>
      </c>
      <c r="J33" s="19"/>
      <c r="K33" s="1" t="s">
        <v>184</v>
      </c>
      <c r="L33" s="68"/>
    </row>
    <row r="34" spans="1:12" ht="17.100000000000001" customHeight="1">
      <c r="A34" s="320"/>
      <c r="B34" s="321"/>
      <c r="C34" s="40" t="s">
        <v>12</v>
      </c>
      <c r="D34" s="41" t="s">
        <v>46</v>
      </c>
      <c r="E34" s="42"/>
      <c r="F34" s="43">
        <f t="shared" si="2"/>
        <v>0.1</v>
      </c>
      <c r="G34" s="44" t="s">
        <v>144</v>
      </c>
      <c r="H34" s="43">
        <f t="shared" si="0"/>
        <v>0.1</v>
      </c>
      <c r="I34" s="191">
        <v>1000</v>
      </c>
      <c r="J34" s="19"/>
      <c r="K34" s="1" t="s">
        <v>155</v>
      </c>
      <c r="L34" s="68"/>
    </row>
    <row r="35" spans="1:12" ht="17.100000000000001" customHeight="1">
      <c r="A35" s="320"/>
      <c r="B35" s="321"/>
      <c r="C35" s="40" t="s">
        <v>12</v>
      </c>
      <c r="D35" s="69" t="s">
        <v>44</v>
      </c>
      <c r="E35" s="70"/>
      <c r="F35" s="43">
        <f t="shared" si="2"/>
        <v>0.1</v>
      </c>
      <c r="G35" s="44" t="s">
        <v>144</v>
      </c>
      <c r="H35" s="43">
        <f t="shared" si="0"/>
        <v>0.1</v>
      </c>
      <c r="I35" s="195">
        <v>1000</v>
      </c>
      <c r="J35" s="16"/>
      <c r="K35" s="1" t="s">
        <v>155</v>
      </c>
      <c r="L35" s="71"/>
    </row>
    <row r="36" spans="1:12" ht="17.100000000000001" customHeight="1">
      <c r="A36" s="320"/>
      <c r="B36" s="321"/>
      <c r="C36" s="40" t="s">
        <v>53</v>
      </c>
      <c r="D36" s="41" t="s">
        <v>47</v>
      </c>
      <c r="E36" s="42">
        <v>0.14000000000000001</v>
      </c>
      <c r="F36" s="43">
        <f t="shared" si="2"/>
        <v>0.14000000000000001</v>
      </c>
      <c r="G36" s="44" t="s">
        <v>144</v>
      </c>
      <c r="H36" s="43">
        <f t="shared" si="0"/>
        <v>0.14000000000000001</v>
      </c>
      <c r="I36" s="191">
        <v>1400</v>
      </c>
      <c r="J36" s="19" t="s">
        <v>54</v>
      </c>
      <c r="K36" s="1" t="s">
        <v>185</v>
      </c>
      <c r="L36" s="68" t="s">
        <v>74</v>
      </c>
    </row>
    <row r="37" spans="1:12" ht="17.100000000000001" customHeight="1">
      <c r="A37" s="320"/>
      <c r="B37" s="321"/>
      <c r="C37" s="40" t="s">
        <v>55</v>
      </c>
      <c r="D37" s="41" t="s">
        <v>48</v>
      </c>
      <c r="E37" s="42">
        <v>0.12</v>
      </c>
      <c r="F37" s="43">
        <f t="shared" si="2"/>
        <v>0.12</v>
      </c>
      <c r="G37" s="44" t="s">
        <v>156</v>
      </c>
      <c r="H37" s="43">
        <f t="shared" si="0"/>
        <v>0.12</v>
      </c>
      <c r="I37" s="191">
        <v>1200</v>
      </c>
      <c r="J37" s="19" t="s">
        <v>56</v>
      </c>
      <c r="K37" s="1" t="s">
        <v>186</v>
      </c>
      <c r="L37" s="68" t="s">
        <v>74</v>
      </c>
    </row>
    <row r="38" spans="1:12" ht="17.100000000000001" customHeight="1">
      <c r="A38" s="320"/>
      <c r="B38" s="321"/>
      <c r="C38" s="40" t="s">
        <v>12</v>
      </c>
      <c r="D38" s="285" t="s">
        <v>77</v>
      </c>
      <c r="E38" s="72"/>
      <c r="F38" s="73">
        <v>360</v>
      </c>
      <c r="G38" s="44" t="s">
        <v>157</v>
      </c>
      <c r="H38" s="43">
        <f t="shared" si="0"/>
        <v>0.04</v>
      </c>
      <c r="I38" s="196">
        <v>360</v>
      </c>
      <c r="J38" s="74"/>
      <c r="K38" s="75" t="s">
        <v>211</v>
      </c>
      <c r="L38" s="76" t="s">
        <v>86</v>
      </c>
    </row>
    <row r="39" spans="1:12" ht="17.100000000000001" customHeight="1">
      <c r="A39" s="320"/>
      <c r="B39" s="321"/>
      <c r="C39" s="341" t="s">
        <v>158</v>
      </c>
      <c r="D39" s="343" t="s">
        <v>58</v>
      </c>
      <c r="E39" s="78"/>
      <c r="F39" s="50">
        <v>600.75</v>
      </c>
      <c r="G39" s="77" t="s">
        <v>157</v>
      </c>
      <c r="H39" s="50">
        <f t="shared" si="0"/>
        <v>0.06</v>
      </c>
      <c r="I39" s="79">
        <v>600.75</v>
      </c>
      <c r="J39" s="80"/>
      <c r="K39" s="81" t="s">
        <v>187</v>
      </c>
      <c r="L39" s="54" t="s">
        <v>124</v>
      </c>
    </row>
    <row r="40" spans="1:12" ht="17.100000000000001" customHeight="1">
      <c r="A40" s="320"/>
      <c r="B40" s="321"/>
      <c r="C40" s="342"/>
      <c r="D40" s="333"/>
      <c r="E40" s="83"/>
      <c r="F40" s="57">
        <v>395.58</v>
      </c>
      <c r="G40" s="82" t="s">
        <v>157</v>
      </c>
      <c r="H40" s="57">
        <f t="shared" si="0"/>
        <v>0.04</v>
      </c>
      <c r="I40" s="84">
        <v>395.58</v>
      </c>
      <c r="J40" s="85"/>
      <c r="K40" s="86" t="s">
        <v>159</v>
      </c>
      <c r="L40" s="61" t="s">
        <v>87</v>
      </c>
    </row>
    <row r="41" spans="1:12" ht="17.100000000000001" customHeight="1">
      <c r="A41" s="320"/>
      <c r="B41" s="321"/>
      <c r="C41" s="344" t="s">
        <v>41</v>
      </c>
      <c r="D41" s="345"/>
      <c r="E41" s="87"/>
      <c r="F41" s="63">
        <v>996.32999999999993</v>
      </c>
      <c r="G41" s="88" t="s">
        <v>160</v>
      </c>
      <c r="H41" s="63">
        <v>0.1</v>
      </c>
      <c r="I41" s="89">
        <v>996.33</v>
      </c>
      <c r="J41" s="90"/>
      <c r="K41" s="91"/>
      <c r="L41" s="67"/>
    </row>
    <row r="42" spans="1:12" ht="17.100000000000001" customHeight="1">
      <c r="A42" s="320"/>
      <c r="B42" s="321"/>
      <c r="C42" s="40" t="s">
        <v>12</v>
      </c>
      <c r="D42" s="92" t="s">
        <v>88</v>
      </c>
      <c r="E42" s="93"/>
      <c r="F42" s="94">
        <v>1810</v>
      </c>
      <c r="G42" s="44" t="s">
        <v>160</v>
      </c>
      <c r="H42" s="95">
        <f t="shared" si="0"/>
        <v>0.18</v>
      </c>
      <c r="I42" s="96">
        <v>1810</v>
      </c>
      <c r="J42" s="97"/>
      <c r="K42" s="75" t="s">
        <v>188</v>
      </c>
      <c r="L42" s="98" t="s">
        <v>89</v>
      </c>
    </row>
    <row r="43" spans="1:12" ht="17.100000000000001" customHeight="1">
      <c r="A43" s="320"/>
      <c r="B43" s="321"/>
      <c r="C43" s="40" t="s">
        <v>12</v>
      </c>
      <c r="D43" s="41" t="s">
        <v>70</v>
      </c>
      <c r="E43" s="42"/>
      <c r="F43" s="94">
        <v>120</v>
      </c>
      <c r="G43" s="44" t="s">
        <v>160</v>
      </c>
      <c r="H43" s="99">
        <f t="shared" si="0"/>
        <v>0.01</v>
      </c>
      <c r="I43" s="191">
        <v>120</v>
      </c>
      <c r="J43" s="19"/>
      <c r="K43" s="75" t="s">
        <v>188</v>
      </c>
      <c r="L43" s="76" t="s">
        <v>90</v>
      </c>
    </row>
    <row r="44" spans="1:12" ht="17.100000000000001" customHeight="1">
      <c r="A44" s="320"/>
      <c r="B44" s="321"/>
      <c r="C44" s="40" t="s">
        <v>12</v>
      </c>
      <c r="D44" s="41" t="s">
        <v>50</v>
      </c>
      <c r="E44" s="42"/>
      <c r="F44" s="95">
        <v>1475.66</v>
      </c>
      <c r="G44" s="44" t="s">
        <v>160</v>
      </c>
      <c r="H44" s="99">
        <f t="shared" si="0"/>
        <v>0.15</v>
      </c>
      <c r="I44" s="194">
        <v>1475.66</v>
      </c>
      <c r="J44" s="19"/>
      <c r="K44" s="75" t="s">
        <v>188</v>
      </c>
      <c r="L44" s="68" t="s">
        <v>91</v>
      </c>
    </row>
    <row r="45" spans="1:12" ht="17.100000000000001" customHeight="1">
      <c r="A45" s="320"/>
      <c r="B45" s="321"/>
      <c r="C45" s="40" t="s">
        <v>12</v>
      </c>
      <c r="D45" s="34" t="s">
        <v>57</v>
      </c>
      <c r="E45" s="35"/>
      <c r="F45" s="95">
        <v>6900.52</v>
      </c>
      <c r="G45" s="44" t="s">
        <v>160</v>
      </c>
      <c r="H45" s="99">
        <f t="shared" si="0"/>
        <v>0.69</v>
      </c>
      <c r="I45" s="197">
        <v>6900.52</v>
      </c>
      <c r="J45" s="37"/>
      <c r="K45" s="75" t="s">
        <v>188</v>
      </c>
      <c r="L45" s="68" t="s">
        <v>92</v>
      </c>
    </row>
    <row r="46" spans="1:12" ht="17.100000000000001" customHeight="1">
      <c r="A46" s="320"/>
      <c r="B46" s="321"/>
      <c r="C46" s="40" t="s">
        <v>12</v>
      </c>
      <c r="D46" s="41" t="s">
        <v>72</v>
      </c>
      <c r="E46" s="42"/>
      <c r="F46" s="100">
        <v>770</v>
      </c>
      <c r="G46" s="44" t="s">
        <v>160</v>
      </c>
      <c r="H46" s="99">
        <f t="shared" si="0"/>
        <v>0.08</v>
      </c>
      <c r="I46" s="191">
        <v>770</v>
      </c>
      <c r="J46" s="19"/>
      <c r="K46" s="75" t="s">
        <v>188</v>
      </c>
      <c r="L46" s="68" t="s">
        <v>93</v>
      </c>
    </row>
    <row r="47" spans="1:12" ht="17.100000000000001" customHeight="1">
      <c r="A47" s="320"/>
      <c r="B47" s="321"/>
      <c r="C47" s="122" t="s">
        <v>161</v>
      </c>
      <c r="D47" s="69" t="s">
        <v>125</v>
      </c>
      <c r="E47" s="226"/>
      <c r="F47" s="227">
        <v>1139</v>
      </c>
      <c r="G47" s="51" t="s">
        <v>160</v>
      </c>
      <c r="H47" s="49">
        <f t="shared" si="0"/>
        <v>0.11</v>
      </c>
      <c r="I47" s="201">
        <v>1139</v>
      </c>
      <c r="J47" s="114"/>
      <c r="K47" s="218" t="s">
        <v>162</v>
      </c>
      <c r="L47" s="71"/>
    </row>
    <row r="48" spans="1:12" ht="17.100000000000001" customHeight="1">
      <c r="A48" s="320"/>
      <c r="B48" s="321"/>
      <c r="C48" s="384" t="s">
        <v>94</v>
      </c>
      <c r="D48" s="385"/>
      <c r="E48" s="240"/>
      <c r="F48" s="265">
        <v>1140</v>
      </c>
      <c r="G48" s="241" t="s">
        <v>109</v>
      </c>
      <c r="H48" s="266">
        <f t="shared" si="0"/>
        <v>0.11</v>
      </c>
      <c r="I48" s="267">
        <v>1140</v>
      </c>
      <c r="J48" s="268"/>
      <c r="K48" s="242" t="s">
        <v>163</v>
      </c>
      <c r="L48" s="121" t="s">
        <v>95</v>
      </c>
    </row>
    <row r="49" spans="1:12" ht="17.100000000000001" customHeight="1">
      <c r="A49" s="320"/>
      <c r="B49" s="321"/>
      <c r="C49" s="122" t="s">
        <v>116</v>
      </c>
      <c r="D49" s="69" t="s">
        <v>126</v>
      </c>
      <c r="E49" s="226"/>
      <c r="F49" s="227">
        <v>510</v>
      </c>
      <c r="G49" s="51" t="s">
        <v>109</v>
      </c>
      <c r="H49" s="49">
        <v>0.05</v>
      </c>
      <c r="I49" s="201">
        <v>510</v>
      </c>
      <c r="J49" s="114"/>
      <c r="K49" s="218" t="s">
        <v>163</v>
      </c>
      <c r="L49" s="270"/>
    </row>
    <row r="50" spans="1:12" ht="17.100000000000001" customHeight="1" thickBot="1">
      <c r="A50" s="320"/>
      <c r="B50" s="321"/>
      <c r="C50" s="172" t="s">
        <v>12</v>
      </c>
      <c r="D50" s="220" t="s">
        <v>220</v>
      </c>
      <c r="E50" s="174"/>
      <c r="F50" s="175">
        <v>0.26</v>
      </c>
      <c r="G50" s="176" t="s">
        <v>221</v>
      </c>
      <c r="H50" s="175">
        <v>0.26</v>
      </c>
      <c r="I50" s="198">
        <v>2625</v>
      </c>
      <c r="J50" s="177"/>
      <c r="K50" s="243" t="s">
        <v>222</v>
      </c>
      <c r="L50" s="221"/>
    </row>
    <row r="51" spans="1:12" ht="17.100000000000001" customHeight="1" thickTop="1" thickBot="1">
      <c r="A51" s="320"/>
      <c r="B51" s="319"/>
      <c r="C51" s="24" t="s">
        <v>41</v>
      </c>
      <c r="D51" s="222">
        <v>37</v>
      </c>
      <c r="E51" s="213">
        <v>3.8</v>
      </c>
      <c r="F51" s="213"/>
      <c r="G51" s="214"/>
      <c r="H51" s="213">
        <f>SUM(H8:H10,H12:H20,H22:H40,H42:H47,H49:H50)</f>
        <v>7.7799999999999994</v>
      </c>
      <c r="I51" s="244">
        <v>78009</v>
      </c>
      <c r="J51" s="215"/>
      <c r="K51" s="216"/>
      <c r="L51" s="189"/>
    </row>
    <row r="52" spans="1:12" ht="17.100000000000001" customHeight="1">
      <c r="A52" s="320"/>
      <c r="B52" s="318" t="s">
        <v>22</v>
      </c>
      <c r="C52" s="335" t="s">
        <v>117</v>
      </c>
      <c r="D52" s="332" t="s">
        <v>118</v>
      </c>
      <c r="E52" s="134">
        <v>0.76</v>
      </c>
      <c r="F52" s="102">
        <v>0.5</v>
      </c>
      <c r="G52" s="103" t="s">
        <v>108</v>
      </c>
      <c r="H52" s="102">
        <v>0.5</v>
      </c>
      <c r="I52" s="199">
        <v>7623</v>
      </c>
      <c r="J52" s="104">
        <v>20806</v>
      </c>
      <c r="K52" s="105" t="s">
        <v>1</v>
      </c>
      <c r="L52" s="106"/>
    </row>
    <row r="53" spans="1:12" ht="17.100000000000001" customHeight="1">
      <c r="A53" s="320"/>
      <c r="B53" s="321"/>
      <c r="C53" s="336"/>
      <c r="D53" s="333"/>
      <c r="E53" s="70"/>
      <c r="F53" s="107">
        <v>0.1</v>
      </c>
      <c r="G53" s="58" t="s">
        <v>108</v>
      </c>
      <c r="H53" s="107">
        <v>0.1</v>
      </c>
      <c r="I53" s="200"/>
      <c r="J53" s="108"/>
      <c r="K53" s="109" t="s">
        <v>11</v>
      </c>
      <c r="L53" s="61"/>
    </row>
    <row r="54" spans="1:12" ht="17.100000000000001" customHeight="1">
      <c r="A54" s="320"/>
      <c r="B54" s="321"/>
      <c r="C54" s="336"/>
      <c r="D54" s="333"/>
      <c r="E54" s="116"/>
      <c r="F54" s="107">
        <v>0.16</v>
      </c>
      <c r="G54" s="58" t="s">
        <v>108</v>
      </c>
      <c r="H54" s="107">
        <v>0.16</v>
      </c>
      <c r="I54" s="200"/>
      <c r="J54" s="108"/>
      <c r="K54" s="109" t="s">
        <v>13</v>
      </c>
      <c r="L54" s="61"/>
    </row>
    <row r="55" spans="1:12" ht="17.100000000000001" customHeight="1">
      <c r="A55" s="320"/>
      <c r="B55" s="321"/>
      <c r="C55" s="322" t="s">
        <v>41</v>
      </c>
      <c r="D55" s="323"/>
      <c r="E55" s="110"/>
      <c r="F55" s="111">
        <v>0.76</v>
      </c>
      <c r="G55" s="64" t="s">
        <v>108</v>
      </c>
      <c r="H55" s="111">
        <v>0.76</v>
      </c>
      <c r="I55" s="212">
        <v>7623</v>
      </c>
      <c r="J55" s="65"/>
      <c r="K55" s="66"/>
      <c r="L55" s="67"/>
    </row>
    <row r="56" spans="1:12" ht="17.100000000000001" customHeight="1">
      <c r="A56" s="320"/>
      <c r="B56" s="321"/>
      <c r="C56" s="324" t="s">
        <v>119</v>
      </c>
      <c r="D56" s="388" t="s">
        <v>120</v>
      </c>
      <c r="E56" s="113">
        <v>1.7</v>
      </c>
      <c r="F56" s="49">
        <v>0.92</v>
      </c>
      <c r="G56" s="51" t="s">
        <v>108</v>
      </c>
      <c r="H56" s="49">
        <v>0.92</v>
      </c>
      <c r="I56" s="201">
        <v>9200</v>
      </c>
      <c r="J56" s="114">
        <v>28306</v>
      </c>
      <c r="K56" s="115" t="s">
        <v>8</v>
      </c>
      <c r="L56" s="54"/>
    </row>
    <row r="57" spans="1:12" ht="17.100000000000001" customHeight="1">
      <c r="A57" s="320"/>
      <c r="B57" s="321"/>
      <c r="C57" s="325"/>
      <c r="D57" s="328"/>
      <c r="E57" s="116"/>
      <c r="F57" s="107">
        <v>0.78</v>
      </c>
      <c r="G57" s="58" t="s">
        <v>108</v>
      </c>
      <c r="H57" s="107">
        <v>0.78</v>
      </c>
      <c r="I57" s="200">
        <v>7819</v>
      </c>
      <c r="J57" s="108"/>
      <c r="K57" s="109" t="s">
        <v>2</v>
      </c>
      <c r="L57" s="61"/>
    </row>
    <row r="58" spans="1:12" ht="17.100000000000001" customHeight="1">
      <c r="A58" s="320"/>
      <c r="B58" s="321"/>
      <c r="C58" s="322" t="s">
        <v>41</v>
      </c>
      <c r="D58" s="323"/>
      <c r="E58" s="62"/>
      <c r="F58" s="111">
        <v>1.7000000000000002</v>
      </c>
      <c r="G58" s="64" t="s">
        <v>108</v>
      </c>
      <c r="H58" s="111">
        <v>1.7000000000000002</v>
      </c>
      <c r="I58" s="212">
        <v>17019</v>
      </c>
      <c r="J58" s="65"/>
      <c r="K58" s="66"/>
      <c r="L58" s="67"/>
    </row>
    <row r="59" spans="1:12" ht="17.100000000000001" customHeight="1">
      <c r="A59" s="320"/>
      <c r="B59" s="321"/>
      <c r="C59" s="117" t="s">
        <v>12</v>
      </c>
      <c r="D59" s="48" t="s">
        <v>121</v>
      </c>
      <c r="E59" s="118"/>
      <c r="F59" s="49">
        <v>1.47</v>
      </c>
      <c r="G59" s="119" t="s">
        <v>108</v>
      </c>
      <c r="H59" s="49">
        <f>ROUND(I59/10000,2)</f>
        <v>1.48</v>
      </c>
      <c r="I59" s="192">
        <v>14780</v>
      </c>
      <c r="J59" s="52"/>
      <c r="K59" s="27" t="s">
        <v>122</v>
      </c>
      <c r="L59" s="54"/>
    </row>
    <row r="60" spans="1:12" ht="17.100000000000001" customHeight="1">
      <c r="A60" s="320"/>
      <c r="B60" s="321"/>
      <c r="C60" s="322" t="s">
        <v>94</v>
      </c>
      <c r="D60" s="323"/>
      <c r="E60" s="62"/>
      <c r="F60" s="111">
        <v>1.52</v>
      </c>
      <c r="G60" s="64" t="s">
        <v>108</v>
      </c>
      <c r="H60" s="111">
        <v>1.52</v>
      </c>
      <c r="I60" s="212">
        <v>15243</v>
      </c>
      <c r="J60" s="65"/>
      <c r="K60" s="120" t="s">
        <v>212</v>
      </c>
      <c r="L60" s="121" t="s">
        <v>95</v>
      </c>
    </row>
    <row r="61" spans="1:12" ht="17.100000000000001" customHeight="1">
      <c r="A61" s="320"/>
      <c r="B61" s="321"/>
      <c r="C61" s="271" t="s">
        <v>12</v>
      </c>
      <c r="D61" s="123" t="s">
        <v>78</v>
      </c>
      <c r="E61" s="124"/>
      <c r="F61" s="94">
        <v>7632</v>
      </c>
      <c r="G61" s="125" t="s">
        <v>109</v>
      </c>
      <c r="H61" s="95">
        <f>ROUND(I61/10000,2)</f>
        <v>0.76</v>
      </c>
      <c r="I61" s="202">
        <v>7632</v>
      </c>
      <c r="J61" s="9"/>
      <c r="K61" s="9" t="s">
        <v>189</v>
      </c>
      <c r="L61" s="39" t="s">
        <v>74</v>
      </c>
    </row>
    <row r="62" spans="1:12" ht="17.100000000000001" customHeight="1">
      <c r="A62" s="320"/>
      <c r="B62" s="321"/>
      <c r="C62" s="273" t="s">
        <v>12</v>
      </c>
      <c r="D62" s="123" t="s">
        <v>51</v>
      </c>
      <c r="E62" s="124"/>
      <c r="F62" s="126">
        <v>10500</v>
      </c>
      <c r="G62" s="125" t="s">
        <v>157</v>
      </c>
      <c r="H62" s="127">
        <f>ROUND(I62/10000,2)</f>
        <v>1.05</v>
      </c>
      <c r="I62" s="202">
        <v>10500</v>
      </c>
      <c r="J62" s="9"/>
      <c r="K62" s="128" t="s">
        <v>190</v>
      </c>
      <c r="L62" s="39" t="s">
        <v>191</v>
      </c>
    </row>
    <row r="63" spans="1:12" ht="17.100000000000001" customHeight="1" thickBot="1">
      <c r="A63" s="320"/>
      <c r="B63" s="321"/>
      <c r="C63" s="271" t="s">
        <v>12</v>
      </c>
      <c r="D63" s="129" t="s">
        <v>52</v>
      </c>
      <c r="E63" s="130"/>
      <c r="F63" s="100">
        <v>14850</v>
      </c>
      <c r="G63" s="125" t="s">
        <v>157</v>
      </c>
      <c r="H63" s="99">
        <f>ROUND(I63/10000,2)</f>
        <v>1.49</v>
      </c>
      <c r="I63" s="203">
        <v>14850</v>
      </c>
      <c r="J63" s="131"/>
      <c r="K63" s="132" t="s">
        <v>190</v>
      </c>
      <c r="L63" s="68" t="s">
        <v>192</v>
      </c>
    </row>
    <row r="64" spans="1:12" ht="17.100000000000001" customHeight="1" thickTop="1" thickBot="1">
      <c r="A64" s="320"/>
      <c r="B64" s="319"/>
      <c r="C64" s="2" t="s">
        <v>41</v>
      </c>
      <c r="D64" s="155">
        <f>COUNTA(D52:D63)</f>
        <v>6</v>
      </c>
      <c r="E64" s="156">
        <v>2.46</v>
      </c>
      <c r="F64" s="156"/>
      <c r="G64" s="157"/>
      <c r="H64" s="156">
        <f>SUM(H55,H58,H60,H61:H63)</f>
        <v>7.28</v>
      </c>
      <c r="I64" s="158">
        <f>SUM(I55,I58,I60,I61:I63)</f>
        <v>72867</v>
      </c>
      <c r="J64" s="13"/>
      <c r="K64" s="159"/>
      <c r="L64" s="8"/>
    </row>
    <row r="65" spans="1:12" ht="17.100000000000001" customHeight="1">
      <c r="A65" s="320"/>
      <c r="B65" s="318" t="s">
        <v>23</v>
      </c>
      <c r="C65" s="334" t="s">
        <v>164</v>
      </c>
      <c r="D65" s="326" t="s">
        <v>165</v>
      </c>
      <c r="E65" s="134">
        <v>4.9000000000000004</v>
      </c>
      <c r="F65" s="102">
        <v>3.3</v>
      </c>
      <c r="G65" s="103" t="s">
        <v>156</v>
      </c>
      <c r="H65" s="102">
        <v>3.3</v>
      </c>
      <c r="I65" s="199">
        <v>33000</v>
      </c>
      <c r="J65" s="104">
        <v>25881</v>
      </c>
      <c r="K65" s="105" t="s">
        <v>213</v>
      </c>
      <c r="L65" s="106"/>
    </row>
    <row r="66" spans="1:12" ht="17.100000000000001" customHeight="1">
      <c r="A66" s="320"/>
      <c r="B66" s="321"/>
      <c r="C66" s="331"/>
      <c r="D66" s="327"/>
      <c r="E66" s="70"/>
      <c r="F66" s="107">
        <v>0.5</v>
      </c>
      <c r="G66" s="58" t="s">
        <v>156</v>
      </c>
      <c r="H66" s="107">
        <v>0.5</v>
      </c>
      <c r="I66" s="200">
        <v>5000</v>
      </c>
      <c r="J66" s="108"/>
      <c r="K66" s="109" t="s">
        <v>24</v>
      </c>
      <c r="L66" s="61"/>
    </row>
    <row r="67" spans="1:12" ht="17.100000000000001" customHeight="1">
      <c r="A67" s="320"/>
      <c r="B67" s="321"/>
      <c r="C67" s="331"/>
      <c r="D67" s="327"/>
      <c r="E67" s="70"/>
      <c r="F67" s="107">
        <v>0.33</v>
      </c>
      <c r="G67" s="58" t="s">
        <v>156</v>
      </c>
      <c r="H67" s="107">
        <v>0.33</v>
      </c>
      <c r="I67" s="200">
        <v>3300</v>
      </c>
      <c r="J67" s="108"/>
      <c r="K67" s="109" t="s">
        <v>25</v>
      </c>
      <c r="L67" s="61"/>
    </row>
    <row r="68" spans="1:12" ht="17.100000000000001" customHeight="1">
      <c r="A68" s="320"/>
      <c r="B68" s="321"/>
      <c r="C68" s="331"/>
      <c r="D68" s="327"/>
      <c r="E68" s="70"/>
      <c r="F68" s="107">
        <v>0.2</v>
      </c>
      <c r="G68" s="58" t="s">
        <v>156</v>
      </c>
      <c r="H68" s="107">
        <v>0.2</v>
      </c>
      <c r="I68" s="200">
        <v>2000</v>
      </c>
      <c r="J68" s="108"/>
      <c r="K68" s="109" t="s">
        <v>26</v>
      </c>
      <c r="L68" s="61"/>
    </row>
    <row r="69" spans="1:12" ht="17.100000000000001" customHeight="1">
      <c r="A69" s="320"/>
      <c r="B69" s="321"/>
      <c r="C69" s="331"/>
      <c r="D69" s="327"/>
      <c r="E69" s="70"/>
      <c r="F69" s="107">
        <v>0.1</v>
      </c>
      <c r="G69" s="58" t="s">
        <v>156</v>
      </c>
      <c r="H69" s="107">
        <v>0.1</v>
      </c>
      <c r="I69" s="200">
        <v>1000</v>
      </c>
      <c r="J69" s="108"/>
      <c r="K69" s="109" t="s">
        <v>1</v>
      </c>
      <c r="L69" s="61"/>
    </row>
    <row r="70" spans="1:12" ht="17.100000000000001" customHeight="1">
      <c r="A70" s="320"/>
      <c r="B70" s="321"/>
      <c r="C70" s="325"/>
      <c r="D70" s="328"/>
      <c r="E70" s="135"/>
      <c r="F70" s="107">
        <v>7.0000000000000007E-2</v>
      </c>
      <c r="G70" s="58" t="s">
        <v>156</v>
      </c>
      <c r="H70" s="136">
        <v>7.0000000000000007E-2</v>
      </c>
      <c r="I70" s="204">
        <v>700</v>
      </c>
      <c r="J70" s="137"/>
      <c r="K70" s="138" t="s">
        <v>193</v>
      </c>
      <c r="L70" s="139"/>
    </row>
    <row r="71" spans="1:12" ht="17.100000000000001" customHeight="1">
      <c r="A71" s="320"/>
      <c r="B71" s="321"/>
      <c r="C71" s="329" t="s">
        <v>96</v>
      </c>
      <c r="D71" s="330"/>
      <c r="E71" s="140"/>
      <c r="F71" s="141"/>
      <c r="G71" s="141"/>
      <c r="H71" s="107">
        <f>I71/10000</f>
        <v>3.2800000000000003E-2</v>
      </c>
      <c r="I71" s="200">
        <v>328</v>
      </c>
      <c r="J71" s="108"/>
      <c r="K71" s="109" t="s">
        <v>166</v>
      </c>
      <c r="L71" s="61"/>
    </row>
    <row r="72" spans="1:12" ht="18.600000000000001" customHeight="1">
      <c r="A72" s="320"/>
      <c r="B72" s="321"/>
      <c r="C72" s="322" t="s">
        <v>41</v>
      </c>
      <c r="D72" s="323"/>
      <c r="E72" s="62"/>
      <c r="F72" s="111">
        <v>4.5</v>
      </c>
      <c r="G72" s="64" t="s">
        <v>132</v>
      </c>
      <c r="H72" s="111">
        <v>4.5327999999999999</v>
      </c>
      <c r="I72" s="212">
        <v>45328</v>
      </c>
      <c r="J72" s="65"/>
      <c r="K72" s="66" t="s">
        <v>166</v>
      </c>
      <c r="L72" s="67"/>
    </row>
    <row r="73" spans="1:12" ht="18.600000000000001" customHeight="1">
      <c r="A73" s="320"/>
      <c r="B73" s="321"/>
      <c r="C73" s="112" t="s">
        <v>12</v>
      </c>
      <c r="D73" s="286" t="s">
        <v>27</v>
      </c>
      <c r="E73" s="113"/>
      <c r="F73" s="142">
        <f>ROUND(I73/10000,2)</f>
        <v>4.7</v>
      </c>
      <c r="G73" s="143" t="s">
        <v>132</v>
      </c>
      <c r="H73" s="142">
        <f t="shared" ref="H73:H78" si="3">ROUND(I73/10000,2)</f>
        <v>4.7</v>
      </c>
      <c r="I73" s="205">
        <v>47000</v>
      </c>
      <c r="J73" s="144"/>
      <c r="K73" s="145" t="s">
        <v>28</v>
      </c>
      <c r="L73" s="39"/>
    </row>
    <row r="74" spans="1:12" ht="18.600000000000001" customHeight="1">
      <c r="A74" s="320"/>
      <c r="B74" s="321"/>
      <c r="C74" s="341" t="s">
        <v>167</v>
      </c>
      <c r="D74" s="343" t="s">
        <v>229</v>
      </c>
      <c r="E74" s="206">
        <v>2.2000000000000002</v>
      </c>
      <c r="F74" s="49">
        <f>ROUND(I74/10000,2)</f>
        <v>2.2000000000000002</v>
      </c>
      <c r="G74" s="77" t="s">
        <v>132</v>
      </c>
      <c r="H74" s="49">
        <f t="shared" si="3"/>
        <v>2.2000000000000002</v>
      </c>
      <c r="I74" s="146">
        <v>22000</v>
      </c>
      <c r="J74" s="80" t="s">
        <v>168</v>
      </c>
      <c r="K74" s="11" t="s">
        <v>194</v>
      </c>
      <c r="L74" s="54" t="s">
        <v>74</v>
      </c>
    </row>
    <row r="75" spans="1:12" ht="18.600000000000001" customHeight="1">
      <c r="A75" s="320"/>
      <c r="B75" s="321"/>
      <c r="C75" s="342"/>
      <c r="D75" s="333"/>
      <c r="E75" s="207">
        <v>4</v>
      </c>
      <c r="F75" s="147">
        <v>1</v>
      </c>
      <c r="G75" s="82" t="s">
        <v>156</v>
      </c>
      <c r="H75" s="147">
        <f t="shared" si="3"/>
        <v>1</v>
      </c>
      <c r="I75" s="148">
        <v>10000</v>
      </c>
      <c r="J75" s="85" t="s">
        <v>169</v>
      </c>
      <c r="K75" s="12" t="s">
        <v>195</v>
      </c>
      <c r="L75" s="61" t="s">
        <v>100</v>
      </c>
    </row>
    <row r="76" spans="1:12" ht="18.600000000000001" customHeight="1">
      <c r="A76" s="320"/>
      <c r="B76" s="321"/>
      <c r="C76" s="342"/>
      <c r="D76" s="333"/>
      <c r="E76" s="149"/>
      <c r="F76" s="147">
        <v>0.2</v>
      </c>
      <c r="G76" s="82" t="s">
        <v>156</v>
      </c>
      <c r="H76" s="147">
        <f t="shared" si="3"/>
        <v>0.2</v>
      </c>
      <c r="I76" s="148">
        <v>2000</v>
      </c>
      <c r="J76" s="85"/>
      <c r="K76" s="12" t="s">
        <v>196</v>
      </c>
      <c r="L76" s="61"/>
    </row>
    <row r="77" spans="1:12" ht="18.600000000000001" customHeight="1">
      <c r="A77" s="320"/>
      <c r="B77" s="321"/>
      <c r="C77" s="342"/>
      <c r="D77" s="333"/>
      <c r="E77" s="149"/>
      <c r="F77" s="147">
        <v>0.25</v>
      </c>
      <c r="G77" s="82" t="s">
        <v>156</v>
      </c>
      <c r="H77" s="147">
        <f t="shared" si="3"/>
        <v>0.25</v>
      </c>
      <c r="I77" s="148">
        <v>2500</v>
      </c>
      <c r="J77" s="85"/>
      <c r="K77" s="12" t="s">
        <v>197</v>
      </c>
      <c r="L77" s="61"/>
    </row>
    <row r="78" spans="1:12" ht="18.600000000000001" customHeight="1">
      <c r="A78" s="320"/>
      <c r="B78" s="321"/>
      <c r="C78" s="342"/>
      <c r="D78" s="333"/>
      <c r="E78" s="150"/>
      <c r="F78" s="147">
        <v>0.35</v>
      </c>
      <c r="G78" s="82" t="s">
        <v>156</v>
      </c>
      <c r="H78" s="147">
        <f t="shared" si="3"/>
        <v>0.35</v>
      </c>
      <c r="I78" s="148">
        <v>3500</v>
      </c>
      <c r="J78" s="85"/>
      <c r="K78" s="12" t="s">
        <v>214</v>
      </c>
      <c r="L78" s="61"/>
    </row>
    <row r="79" spans="1:12" ht="18.600000000000001" customHeight="1">
      <c r="A79" s="320"/>
      <c r="B79" s="321"/>
      <c r="C79" s="344" t="s">
        <v>41</v>
      </c>
      <c r="D79" s="345"/>
      <c r="E79" s="87"/>
      <c r="F79" s="228">
        <f>SUM(F74:F78)</f>
        <v>4</v>
      </c>
      <c r="G79" s="88" t="s">
        <v>156</v>
      </c>
      <c r="H79" s="228">
        <f>SUM(H74:H78)</f>
        <v>4</v>
      </c>
      <c r="I79" s="229">
        <f>SUM(I74:I78)</f>
        <v>40000</v>
      </c>
      <c r="J79" s="90"/>
      <c r="K79" s="230"/>
      <c r="L79" s="67"/>
    </row>
    <row r="80" spans="1:12" ht="18.600000000000001" customHeight="1" thickBot="1">
      <c r="A80" s="320"/>
      <c r="B80" s="321"/>
      <c r="C80" s="245" t="s">
        <v>158</v>
      </c>
      <c r="D80" s="246" t="s">
        <v>170</v>
      </c>
      <c r="E80" s="247"/>
      <c r="F80" s="248">
        <v>3.24</v>
      </c>
      <c r="G80" s="125" t="s">
        <v>108</v>
      </c>
      <c r="H80" s="248">
        <v>3.24</v>
      </c>
      <c r="I80" s="249">
        <v>32428</v>
      </c>
      <c r="J80" s="250"/>
      <c r="K80" s="251" t="s">
        <v>203</v>
      </c>
      <c r="L80" s="231"/>
    </row>
    <row r="81" spans="1:12" ht="18.600000000000001" customHeight="1" thickTop="1" thickBot="1">
      <c r="A81" s="317"/>
      <c r="B81" s="319"/>
      <c r="C81" s="10" t="s">
        <v>41</v>
      </c>
      <c r="D81" s="3">
        <f>COUNTA(D65:D80)</f>
        <v>4</v>
      </c>
      <c r="E81" s="4">
        <f>E65+E75</f>
        <v>8.9</v>
      </c>
      <c r="F81" s="4"/>
      <c r="G81" s="5"/>
      <c r="H81" s="4">
        <f>SUM(H72,H73,H79,H80)</f>
        <v>16.472799999999999</v>
      </c>
      <c r="I81" s="6">
        <f>SUM(I72,I73,I79,I80)</f>
        <v>164756</v>
      </c>
      <c r="J81" s="7"/>
      <c r="K81" s="101"/>
      <c r="L81" s="8"/>
    </row>
    <row r="82" spans="1:12" ht="18.600000000000001" customHeight="1">
      <c r="A82" s="316" t="s">
        <v>42</v>
      </c>
      <c r="B82" s="318" t="s">
        <v>29</v>
      </c>
      <c r="C82" s="335" t="s">
        <v>171</v>
      </c>
      <c r="D82" s="349" t="s">
        <v>172</v>
      </c>
      <c r="E82" s="134">
        <v>26.6</v>
      </c>
      <c r="F82" s="102">
        <v>18.5</v>
      </c>
      <c r="G82" s="103" t="s">
        <v>156</v>
      </c>
      <c r="H82" s="102">
        <v>18.5</v>
      </c>
      <c r="I82" s="199">
        <v>185000</v>
      </c>
      <c r="J82" s="104">
        <v>33784</v>
      </c>
      <c r="K82" s="105" t="s">
        <v>30</v>
      </c>
      <c r="L82" s="106"/>
    </row>
    <row r="83" spans="1:12" ht="18.600000000000001" customHeight="1">
      <c r="A83" s="320"/>
      <c r="B83" s="346"/>
      <c r="C83" s="348"/>
      <c r="D83" s="350"/>
      <c r="E83" s="70"/>
      <c r="F83" s="107">
        <v>3.1</v>
      </c>
      <c r="G83" s="58" t="s">
        <v>156</v>
      </c>
      <c r="H83" s="107">
        <v>3.1</v>
      </c>
      <c r="I83" s="200">
        <v>31000</v>
      </c>
      <c r="J83" s="108"/>
      <c r="K83" s="109" t="s">
        <v>31</v>
      </c>
      <c r="L83" s="61"/>
    </row>
    <row r="84" spans="1:12" ht="18.600000000000001" customHeight="1">
      <c r="A84" s="320"/>
      <c r="B84" s="346"/>
      <c r="C84" s="348"/>
      <c r="D84" s="350"/>
      <c r="E84" s="116"/>
      <c r="F84" s="107">
        <v>5</v>
      </c>
      <c r="G84" s="58" t="s">
        <v>156</v>
      </c>
      <c r="H84" s="107">
        <v>5</v>
      </c>
      <c r="I84" s="200">
        <v>50000</v>
      </c>
      <c r="J84" s="108"/>
      <c r="K84" s="109" t="s">
        <v>32</v>
      </c>
      <c r="L84" s="61"/>
    </row>
    <row r="85" spans="1:12" ht="18.600000000000001" customHeight="1">
      <c r="A85" s="320"/>
      <c r="B85" s="346"/>
      <c r="C85" s="322" t="s">
        <v>41</v>
      </c>
      <c r="D85" s="323"/>
      <c r="E85" s="62"/>
      <c r="F85" s="111">
        <f>SUM(F82:F84)</f>
        <v>26.6</v>
      </c>
      <c r="G85" s="64" t="s">
        <v>156</v>
      </c>
      <c r="H85" s="111">
        <f>SUM(H82:H84)</f>
        <v>26.6</v>
      </c>
      <c r="I85" s="212">
        <f>SUM(I82:I84)</f>
        <v>266000</v>
      </c>
      <c r="J85" s="65"/>
      <c r="K85" s="66"/>
      <c r="L85" s="67"/>
    </row>
    <row r="86" spans="1:12" ht="18.600000000000001" customHeight="1">
      <c r="A86" s="320"/>
      <c r="B86" s="346"/>
      <c r="C86" s="324" t="s">
        <v>173</v>
      </c>
      <c r="D86" s="388" t="s">
        <v>174</v>
      </c>
      <c r="E86" s="113">
        <v>11.3</v>
      </c>
      <c r="F86" s="308">
        <v>10.029999999999999</v>
      </c>
      <c r="G86" s="51" t="s">
        <v>156</v>
      </c>
      <c r="H86" s="308">
        <v>10.029999999999999</v>
      </c>
      <c r="I86" s="201">
        <v>100306</v>
      </c>
      <c r="J86" s="114">
        <v>28824</v>
      </c>
      <c r="K86" s="115" t="s">
        <v>33</v>
      </c>
      <c r="L86" s="309" t="s">
        <v>127</v>
      </c>
    </row>
    <row r="87" spans="1:12" ht="18.600000000000001" customHeight="1">
      <c r="A87" s="320"/>
      <c r="B87" s="346"/>
      <c r="C87" s="331"/>
      <c r="D87" s="327"/>
      <c r="E87" s="70"/>
      <c r="F87" s="162"/>
      <c r="G87" s="15"/>
      <c r="H87" s="162"/>
      <c r="I87" s="195"/>
      <c r="J87" s="16"/>
      <c r="K87" s="26"/>
      <c r="L87" s="223" t="s">
        <v>128</v>
      </c>
    </row>
    <row r="88" spans="1:12" ht="18.600000000000001" customHeight="1">
      <c r="A88" s="320"/>
      <c r="B88" s="346"/>
      <c r="C88" s="55" t="s">
        <v>12</v>
      </c>
      <c r="D88" s="328"/>
      <c r="E88" s="310"/>
      <c r="F88" s="303">
        <v>3.46</v>
      </c>
      <c r="G88" s="304" t="s">
        <v>108</v>
      </c>
      <c r="H88" s="303">
        <v>3.46</v>
      </c>
      <c r="I88" s="305">
        <v>34619</v>
      </c>
      <c r="J88" s="306"/>
      <c r="K88" s="306" t="s">
        <v>230</v>
      </c>
      <c r="L88" s="307" t="s">
        <v>231</v>
      </c>
    </row>
    <row r="89" spans="1:12" ht="18.600000000000001" customHeight="1" thickBot="1">
      <c r="A89" s="320"/>
      <c r="B89" s="346"/>
      <c r="C89" s="322" t="s">
        <v>41</v>
      </c>
      <c r="D89" s="394"/>
      <c r="E89" s="311"/>
      <c r="F89" s="395">
        <f>SUM(F86:F88)</f>
        <v>13.489999999999998</v>
      </c>
      <c r="G89" s="396" t="s">
        <v>108</v>
      </c>
      <c r="H89" s="395">
        <f>SUM(H86:H88)</f>
        <v>13.489999999999998</v>
      </c>
      <c r="I89" s="397">
        <f>SUM(I86:I88)</f>
        <v>134925</v>
      </c>
      <c r="J89" s="312"/>
      <c r="K89" s="313"/>
      <c r="L89" s="314"/>
    </row>
    <row r="90" spans="1:12" ht="18.600000000000001" customHeight="1" thickTop="1" thickBot="1">
      <c r="A90" s="320"/>
      <c r="B90" s="347"/>
      <c r="C90" s="2" t="s">
        <v>41</v>
      </c>
      <c r="D90" s="3">
        <v>2</v>
      </c>
      <c r="E90" s="4">
        <v>37.900000000000006</v>
      </c>
      <c r="F90" s="4"/>
      <c r="G90" s="5"/>
      <c r="H90" s="4">
        <f>H85+H89</f>
        <v>40.090000000000003</v>
      </c>
      <c r="I90" s="6">
        <f>I85+I89</f>
        <v>400925</v>
      </c>
      <c r="J90" s="7"/>
      <c r="K90" s="101"/>
      <c r="L90" s="8"/>
    </row>
    <row r="91" spans="1:12" ht="18.600000000000001" customHeight="1">
      <c r="A91" s="320"/>
      <c r="B91" s="354" t="s">
        <v>97</v>
      </c>
      <c r="C91" s="334" t="s">
        <v>175</v>
      </c>
      <c r="D91" s="326" t="s">
        <v>209</v>
      </c>
      <c r="E91" s="152">
        <v>22.1</v>
      </c>
      <c r="F91" s="153">
        <f>ROUND(I91/10000,2)</f>
        <v>4.0999999999999996</v>
      </c>
      <c r="G91" s="133" t="s">
        <v>156</v>
      </c>
      <c r="H91" s="153">
        <f>ROUND(I91/10000,2)</f>
        <v>4.0999999999999996</v>
      </c>
      <c r="I91" s="233">
        <v>40974</v>
      </c>
      <c r="J91" s="224" t="s">
        <v>176</v>
      </c>
      <c r="K91" s="14" t="s">
        <v>177</v>
      </c>
      <c r="L91" s="154" t="s">
        <v>98</v>
      </c>
    </row>
    <row r="92" spans="1:12" ht="18.600000000000001" customHeight="1">
      <c r="A92" s="320"/>
      <c r="B92" s="355"/>
      <c r="C92" s="331"/>
      <c r="D92" s="327"/>
      <c r="E92" s="234"/>
      <c r="F92" s="235">
        <v>2.7</v>
      </c>
      <c r="G92" s="219" t="s">
        <v>156</v>
      </c>
      <c r="H92" s="235">
        <v>2.68</v>
      </c>
      <c r="I92" s="236">
        <v>26818</v>
      </c>
      <c r="J92" s="237"/>
      <c r="K92" s="16" t="s">
        <v>215</v>
      </c>
      <c r="L92" s="238" t="s">
        <v>178</v>
      </c>
    </row>
    <row r="93" spans="1:12" ht="18.600000000000001" customHeight="1">
      <c r="A93" s="320"/>
      <c r="B93" s="355"/>
      <c r="C93" s="331"/>
      <c r="D93" s="327"/>
      <c r="E93" s="69"/>
      <c r="F93" s="70">
        <v>2.8</v>
      </c>
      <c r="G93" s="219" t="s">
        <v>156</v>
      </c>
      <c r="H93" s="70">
        <v>2.85</v>
      </c>
      <c r="I93" s="236">
        <v>28471</v>
      </c>
      <c r="J93" s="254"/>
      <c r="K93" s="16" t="s">
        <v>216</v>
      </c>
      <c r="L93" s="238" t="s">
        <v>179</v>
      </c>
    </row>
    <row r="94" spans="1:12" ht="18.600000000000001" customHeight="1">
      <c r="A94" s="320"/>
      <c r="B94" s="355"/>
      <c r="C94" s="325"/>
      <c r="D94" s="327"/>
      <c r="E94" s="69"/>
      <c r="F94" s="70">
        <v>3.63</v>
      </c>
      <c r="G94" s="219" t="s">
        <v>108</v>
      </c>
      <c r="H94" s="70">
        <v>3.63</v>
      </c>
      <c r="I94" s="236">
        <v>36256</v>
      </c>
      <c r="J94" s="254"/>
      <c r="K94" s="16" t="s">
        <v>223</v>
      </c>
      <c r="L94" s="238" t="s">
        <v>224</v>
      </c>
    </row>
    <row r="95" spans="1:12" ht="18.600000000000001" customHeight="1">
      <c r="A95" s="320"/>
      <c r="B95" s="355"/>
      <c r="C95" s="389" t="s">
        <v>12</v>
      </c>
      <c r="D95" s="327"/>
      <c r="E95" s="290"/>
      <c r="F95" s="291">
        <v>0.75</v>
      </c>
      <c r="G95" s="258" t="s">
        <v>226</v>
      </c>
      <c r="H95" s="291">
        <v>0.75</v>
      </c>
      <c r="I95" s="292">
        <v>7521</v>
      </c>
      <c r="J95" s="259"/>
      <c r="K95" s="293" t="s">
        <v>227</v>
      </c>
      <c r="L95" s="260" t="s">
        <v>228</v>
      </c>
    </row>
    <row r="96" spans="1:12" ht="18.600000000000001" customHeight="1">
      <c r="A96" s="320"/>
      <c r="B96" s="355"/>
      <c r="C96" s="331"/>
      <c r="D96" s="327"/>
      <c r="E96" s="289"/>
      <c r="F96" s="70">
        <v>0.64</v>
      </c>
      <c r="G96" s="274" t="s">
        <v>108</v>
      </c>
      <c r="H96" s="70">
        <v>0.64</v>
      </c>
      <c r="I96" s="236">
        <v>6384</v>
      </c>
      <c r="J96" s="254"/>
      <c r="K96" s="16" t="s">
        <v>232</v>
      </c>
      <c r="L96" s="294" t="s">
        <v>233</v>
      </c>
    </row>
    <row r="97" spans="1:12" ht="18.600000000000001" customHeight="1">
      <c r="A97" s="320"/>
      <c r="B97" s="355"/>
      <c r="C97" s="325"/>
      <c r="D97" s="328"/>
      <c r="E97" s="289"/>
      <c r="F97" s="70">
        <v>8.2200000000000006</v>
      </c>
      <c r="G97" s="274" t="s">
        <v>108</v>
      </c>
      <c r="H97" s="70">
        <v>8.2200000000000006</v>
      </c>
      <c r="I97" s="236">
        <v>82247</v>
      </c>
      <c r="J97" s="254"/>
      <c r="K97" s="16" t="s">
        <v>234</v>
      </c>
      <c r="L97" s="294" t="s">
        <v>235</v>
      </c>
    </row>
    <row r="98" spans="1:12" ht="18.600000000000001" customHeight="1">
      <c r="A98" s="320"/>
      <c r="B98" s="355"/>
      <c r="C98" s="322" t="s">
        <v>41</v>
      </c>
      <c r="D98" s="323"/>
      <c r="E98" s="62"/>
      <c r="F98" s="111">
        <v>22.840000000000003</v>
      </c>
      <c r="G98" s="64" t="s">
        <v>221</v>
      </c>
      <c r="H98" s="111">
        <v>22.869999999999997</v>
      </c>
      <c r="I98" s="212">
        <v>228671</v>
      </c>
      <c r="J98" s="65"/>
      <c r="K98" s="66"/>
      <c r="L98" s="67"/>
    </row>
    <row r="99" spans="1:12" ht="18.600000000000001" customHeight="1">
      <c r="A99" s="320"/>
      <c r="B99" s="355"/>
      <c r="C99" s="390" t="s">
        <v>205</v>
      </c>
      <c r="D99" s="324" t="s">
        <v>210</v>
      </c>
      <c r="E99" s="382"/>
      <c r="F99" s="142">
        <f>ROUND(I99/10000,2)</f>
        <v>8.06</v>
      </c>
      <c r="G99" s="219" t="s">
        <v>206</v>
      </c>
      <c r="H99" s="142">
        <f>ROUND(I99/10000,2)</f>
        <v>8.06</v>
      </c>
      <c r="I99" s="257">
        <v>80600</v>
      </c>
      <c r="J99" s="254"/>
      <c r="K99" s="255" t="s">
        <v>207</v>
      </c>
      <c r="L99" s="256"/>
    </row>
    <row r="100" spans="1:12" ht="18.600000000000001" customHeight="1">
      <c r="A100" s="320"/>
      <c r="B100" s="355"/>
      <c r="C100" s="391"/>
      <c r="D100" s="331"/>
      <c r="E100" s="383"/>
      <c r="F100" s="261">
        <v>2192.6999999999998</v>
      </c>
      <c r="G100" s="258" t="s">
        <v>208</v>
      </c>
      <c r="H100" s="262">
        <f>ROUND(I100/10000,2)</f>
        <v>0.22</v>
      </c>
      <c r="I100" s="263">
        <v>2192.6999999999998</v>
      </c>
      <c r="J100" s="259"/>
      <c r="K100" s="264" t="s">
        <v>217</v>
      </c>
      <c r="L100" s="260"/>
    </row>
    <row r="101" spans="1:12" ht="18.600000000000001" customHeight="1" thickBot="1">
      <c r="A101" s="320"/>
      <c r="B101" s="355"/>
      <c r="C101" s="322" t="s">
        <v>41</v>
      </c>
      <c r="D101" s="323"/>
      <c r="E101" s="62"/>
      <c r="F101" s="111">
        <f>F99+H100</f>
        <v>8.2800000000000011</v>
      </c>
      <c r="G101" s="64" t="s">
        <v>108</v>
      </c>
      <c r="H101" s="111">
        <f>SUM(H99:H100)</f>
        <v>8.2800000000000011</v>
      </c>
      <c r="I101" s="212">
        <f>I99+I100</f>
        <v>82792.7</v>
      </c>
      <c r="J101" s="65"/>
      <c r="K101" s="66"/>
      <c r="L101" s="67"/>
    </row>
    <row r="102" spans="1:12" ht="15" thickTop="1" thickBot="1">
      <c r="A102" s="317"/>
      <c r="B102" s="356"/>
      <c r="C102" s="10" t="s">
        <v>41</v>
      </c>
      <c r="D102" s="155">
        <f>COUNTA(D91:D100)</f>
        <v>2</v>
      </c>
      <c r="E102" s="156">
        <v>22.1</v>
      </c>
      <c r="F102" s="156"/>
      <c r="G102" s="157"/>
      <c r="H102" s="156">
        <f>H98+H101</f>
        <v>31.15</v>
      </c>
      <c r="I102" s="158">
        <v>311463.7</v>
      </c>
      <c r="J102" s="13"/>
      <c r="K102" s="159"/>
      <c r="L102" s="8"/>
    </row>
    <row r="103" spans="1:12" ht="14.25" thickBot="1">
      <c r="A103" s="316" t="s">
        <v>34</v>
      </c>
      <c r="B103" s="318" t="s">
        <v>35</v>
      </c>
      <c r="C103" s="32" t="s">
        <v>12</v>
      </c>
      <c r="D103" s="287" t="s">
        <v>180</v>
      </c>
      <c r="E103" s="151"/>
      <c r="F103" s="153">
        <v>1.6</v>
      </c>
      <c r="G103" s="133" t="s">
        <v>156</v>
      </c>
      <c r="H103" s="153">
        <v>1.61</v>
      </c>
      <c r="I103" s="208">
        <v>16064.22</v>
      </c>
      <c r="J103" s="160"/>
      <c r="K103" s="14" t="s">
        <v>218</v>
      </c>
      <c r="L103" s="161"/>
    </row>
    <row r="104" spans="1:12" ht="13.5" customHeight="1" thickTop="1" thickBot="1">
      <c r="A104" s="317"/>
      <c r="B104" s="319"/>
      <c r="C104" s="10" t="s">
        <v>41</v>
      </c>
      <c r="D104" s="155">
        <f>COUNTA(D103:D103)</f>
        <v>1</v>
      </c>
      <c r="E104" s="156"/>
      <c r="F104" s="156"/>
      <c r="G104" s="157"/>
      <c r="H104" s="156">
        <f>H103</f>
        <v>1.61</v>
      </c>
      <c r="I104" s="158">
        <v>16064.22</v>
      </c>
      <c r="J104" s="13"/>
      <c r="K104" s="159"/>
      <c r="L104" s="8"/>
    </row>
    <row r="105" spans="1:12" ht="14.25" thickBot="1">
      <c r="A105" s="351" t="s">
        <v>79</v>
      </c>
      <c r="B105" s="318" t="s">
        <v>79</v>
      </c>
      <c r="C105" s="32" t="s">
        <v>12</v>
      </c>
      <c r="D105" s="288" t="s">
        <v>80</v>
      </c>
      <c r="E105" s="70"/>
      <c r="F105" s="162">
        <v>0.27</v>
      </c>
      <c r="G105" s="15" t="s">
        <v>182</v>
      </c>
      <c r="H105" s="162">
        <v>0.27</v>
      </c>
      <c r="I105" s="209">
        <v>2733.66</v>
      </c>
      <c r="J105" s="163"/>
      <c r="K105" s="16" t="s">
        <v>189</v>
      </c>
      <c r="L105" s="71"/>
    </row>
    <row r="106" spans="1:12" ht="15" thickTop="1" thickBot="1">
      <c r="A106" s="352"/>
      <c r="B106" s="353"/>
      <c r="C106" s="10" t="s">
        <v>41</v>
      </c>
      <c r="D106" s="155">
        <f>COUNTA(D105:D105)</f>
        <v>1</v>
      </c>
      <c r="E106" s="4"/>
      <c r="F106" s="4"/>
      <c r="G106" s="5"/>
      <c r="H106" s="4">
        <f>H105</f>
        <v>0.27</v>
      </c>
      <c r="I106" s="6">
        <v>2733.66</v>
      </c>
      <c r="J106" s="7"/>
      <c r="K106" s="101"/>
      <c r="L106" s="164"/>
    </row>
    <row r="107" spans="1:12" ht="15" thickTop="1" thickBot="1">
      <c r="A107" s="165"/>
      <c r="B107" s="166"/>
      <c r="C107" s="2" t="s">
        <v>45</v>
      </c>
      <c r="D107" s="155">
        <f>SUM(D51,D64,D81,D90,D102,D104,D106)</f>
        <v>53</v>
      </c>
      <c r="E107" s="156">
        <f>E51+E64+E81+E90+E102</f>
        <v>75.16</v>
      </c>
      <c r="F107" s="269"/>
      <c r="G107" s="157"/>
      <c r="H107" s="269">
        <f>H51+H64+H81+H90+H102+H104+H106</f>
        <v>104.65279999999998</v>
      </c>
      <c r="I107" s="398">
        <f>I51+I64+I81+I90+I102+I104+I106</f>
        <v>1046818.58</v>
      </c>
      <c r="J107" s="13"/>
      <c r="K107" s="159"/>
      <c r="L107" s="8"/>
    </row>
    <row r="108" spans="1:12">
      <c r="A108" s="316" t="s">
        <v>99</v>
      </c>
      <c r="B108" s="338"/>
      <c r="C108" s="40"/>
      <c r="D108" s="17" t="s">
        <v>49</v>
      </c>
      <c r="E108" s="167"/>
      <c r="F108" s="99"/>
      <c r="G108" s="168"/>
      <c r="H108" s="99">
        <f t="shared" ref="H108:H120" si="4">ROUND(I108/10000,2)</f>
        <v>4.66</v>
      </c>
      <c r="I108" s="217">
        <v>46633</v>
      </c>
      <c r="J108" s="169"/>
      <c r="K108" s="18" t="s">
        <v>219</v>
      </c>
      <c r="L108" s="76" t="s">
        <v>75</v>
      </c>
    </row>
    <row r="109" spans="1:12">
      <c r="A109" s="320"/>
      <c r="B109" s="339"/>
      <c r="C109" s="40"/>
      <c r="D109" s="41" t="s">
        <v>59</v>
      </c>
      <c r="E109" s="42"/>
      <c r="F109" s="99"/>
      <c r="G109" s="44"/>
      <c r="H109" s="99">
        <f t="shared" si="4"/>
        <v>0.08</v>
      </c>
      <c r="I109" s="191">
        <v>810</v>
      </c>
      <c r="J109" s="19"/>
      <c r="K109" s="19" t="s">
        <v>198</v>
      </c>
      <c r="L109" s="76"/>
    </row>
    <row r="110" spans="1:12">
      <c r="A110" s="320"/>
      <c r="B110" s="339"/>
      <c r="C110" s="40"/>
      <c r="D110" s="41" t="s">
        <v>60</v>
      </c>
      <c r="E110" s="42"/>
      <c r="F110" s="99"/>
      <c r="G110" s="44"/>
      <c r="H110" s="99">
        <f t="shared" si="4"/>
        <v>7.0000000000000007E-2</v>
      </c>
      <c r="I110" s="191">
        <v>700</v>
      </c>
      <c r="J110" s="19"/>
      <c r="K110" s="19" t="s">
        <v>198</v>
      </c>
      <c r="L110" s="76"/>
    </row>
    <row r="111" spans="1:12">
      <c r="A111" s="320"/>
      <c r="B111" s="339"/>
      <c r="C111" s="40"/>
      <c r="D111" s="41" t="s">
        <v>61</v>
      </c>
      <c r="E111" s="42"/>
      <c r="F111" s="99"/>
      <c r="G111" s="44"/>
      <c r="H111" s="99">
        <f t="shared" si="4"/>
        <v>0.08</v>
      </c>
      <c r="I111" s="191">
        <v>750</v>
      </c>
      <c r="J111" s="19"/>
      <c r="K111" s="19" t="s">
        <v>198</v>
      </c>
      <c r="L111" s="76"/>
    </row>
    <row r="112" spans="1:12">
      <c r="A112" s="320"/>
      <c r="B112" s="339"/>
      <c r="C112" s="40"/>
      <c r="D112" s="41" t="s">
        <v>62</v>
      </c>
      <c r="E112" s="42"/>
      <c r="F112" s="99"/>
      <c r="G112" s="44"/>
      <c r="H112" s="99">
        <f t="shared" si="4"/>
        <v>0.13</v>
      </c>
      <c r="I112" s="191">
        <v>1300</v>
      </c>
      <c r="J112" s="19"/>
      <c r="K112" s="19" t="s">
        <v>199</v>
      </c>
      <c r="L112" s="76"/>
    </row>
    <row r="113" spans="1:12">
      <c r="A113" s="320"/>
      <c r="B113" s="339"/>
      <c r="C113" s="40"/>
      <c r="D113" s="41" t="s">
        <v>63</v>
      </c>
      <c r="E113" s="42"/>
      <c r="F113" s="99"/>
      <c r="G113" s="44"/>
      <c r="H113" s="99">
        <f t="shared" si="4"/>
        <v>0.5</v>
      </c>
      <c r="I113" s="191">
        <v>4953</v>
      </c>
      <c r="J113" s="19"/>
      <c r="K113" s="19" t="s">
        <v>200</v>
      </c>
      <c r="L113" s="76"/>
    </row>
    <row r="114" spans="1:12">
      <c r="A114" s="320"/>
      <c r="B114" s="339"/>
      <c r="C114" s="40"/>
      <c r="D114" s="41" t="s">
        <v>64</v>
      </c>
      <c r="E114" s="42"/>
      <c r="F114" s="99"/>
      <c r="G114" s="44"/>
      <c r="H114" s="99">
        <f t="shared" si="4"/>
        <v>0.24</v>
      </c>
      <c r="I114" s="191">
        <v>2446</v>
      </c>
      <c r="J114" s="19"/>
      <c r="K114" s="19" t="s">
        <v>200</v>
      </c>
      <c r="L114" s="76"/>
    </row>
    <row r="115" spans="1:12">
      <c r="A115" s="320"/>
      <c r="B115" s="339"/>
      <c r="C115" s="40"/>
      <c r="D115" s="41" t="s">
        <v>65</v>
      </c>
      <c r="E115" s="42"/>
      <c r="F115" s="99"/>
      <c r="G115" s="44"/>
      <c r="H115" s="99">
        <f t="shared" si="4"/>
        <v>0.12</v>
      </c>
      <c r="I115" s="191">
        <v>1165</v>
      </c>
      <c r="J115" s="19"/>
      <c r="K115" s="19" t="s">
        <v>201</v>
      </c>
      <c r="L115" s="76" t="s">
        <v>74</v>
      </c>
    </row>
    <row r="116" spans="1:12">
      <c r="A116" s="320"/>
      <c r="B116" s="339"/>
      <c r="C116" s="40"/>
      <c r="D116" s="41" t="s">
        <v>66</v>
      </c>
      <c r="E116" s="42"/>
      <c r="F116" s="99"/>
      <c r="G116" s="44"/>
      <c r="H116" s="99">
        <f t="shared" si="4"/>
        <v>0.13</v>
      </c>
      <c r="I116" s="191">
        <v>1319</v>
      </c>
      <c r="J116" s="19"/>
      <c r="K116" s="19" t="s">
        <v>201</v>
      </c>
      <c r="L116" s="76" t="s">
        <v>74</v>
      </c>
    </row>
    <row r="117" spans="1:12">
      <c r="A117" s="320"/>
      <c r="B117" s="339"/>
      <c r="C117" s="40"/>
      <c r="D117" s="41" t="s">
        <v>67</v>
      </c>
      <c r="E117" s="42"/>
      <c r="F117" s="99"/>
      <c r="G117" s="44"/>
      <c r="H117" s="99">
        <f t="shared" si="4"/>
        <v>0.5</v>
      </c>
      <c r="I117" s="191">
        <v>5000</v>
      </c>
      <c r="J117" s="19"/>
      <c r="K117" s="19" t="s">
        <v>202</v>
      </c>
      <c r="L117" s="170" t="s">
        <v>74</v>
      </c>
    </row>
    <row r="118" spans="1:12">
      <c r="A118" s="320"/>
      <c r="B118" s="339"/>
      <c r="C118" s="41"/>
      <c r="D118" s="41" t="s">
        <v>69</v>
      </c>
      <c r="E118" s="45"/>
      <c r="F118" s="99"/>
      <c r="G118" s="44"/>
      <c r="H118" s="99">
        <f t="shared" si="4"/>
        <v>1.38</v>
      </c>
      <c r="I118" s="191">
        <v>13800</v>
      </c>
      <c r="J118" s="1"/>
      <c r="K118" s="239"/>
      <c r="L118" s="20"/>
    </row>
    <row r="119" spans="1:12">
      <c r="A119" s="320"/>
      <c r="B119" s="339"/>
      <c r="C119" s="112"/>
      <c r="D119" s="41" t="s">
        <v>68</v>
      </c>
      <c r="E119" s="42"/>
      <c r="F119" s="99"/>
      <c r="G119" s="44"/>
      <c r="H119" s="99">
        <f t="shared" si="4"/>
        <v>0.17</v>
      </c>
      <c r="I119" s="191">
        <v>1694</v>
      </c>
      <c r="J119" s="19"/>
      <c r="K119" s="171"/>
      <c r="L119" s="170" t="s">
        <v>74</v>
      </c>
    </row>
    <row r="120" spans="1:12" ht="14.25" thickBot="1">
      <c r="A120" s="320"/>
      <c r="B120" s="339"/>
      <c r="C120" s="172"/>
      <c r="D120" s="173" t="s">
        <v>73</v>
      </c>
      <c r="E120" s="174"/>
      <c r="F120" s="175"/>
      <c r="G120" s="176"/>
      <c r="H120" s="175">
        <f t="shared" si="4"/>
        <v>0.11</v>
      </c>
      <c r="I120" s="198">
        <v>1077</v>
      </c>
      <c r="J120" s="177"/>
      <c r="K120" s="21" t="s">
        <v>181</v>
      </c>
      <c r="L120" s="178" t="s">
        <v>74</v>
      </c>
    </row>
    <row r="121" spans="1:12" ht="15" thickTop="1" thickBot="1">
      <c r="A121" s="337"/>
      <c r="B121" s="340"/>
      <c r="C121" s="22" t="s">
        <v>41</v>
      </c>
      <c r="D121" s="179">
        <f>COUNTA(D108:D120)</f>
        <v>13</v>
      </c>
      <c r="E121" s="180"/>
      <c r="F121" s="181"/>
      <c r="G121" s="182"/>
      <c r="H121" s="181">
        <f>SUM(H108:H120)</f>
        <v>8.17</v>
      </c>
      <c r="I121" s="315">
        <f>SUM(I108:I120)</f>
        <v>81647</v>
      </c>
      <c r="J121" s="23"/>
      <c r="K121" s="183"/>
      <c r="L121" s="184"/>
    </row>
    <row r="122" spans="1:12" ht="18" customHeight="1" thickTop="1" thickBot="1">
      <c r="A122" s="185"/>
      <c r="B122" s="232"/>
      <c r="C122" s="24" t="s">
        <v>71</v>
      </c>
      <c r="D122" s="225">
        <f>SUM(D107,D121)</f>
        <v>66</v>
      </c>
      <c r="E122" s="186">
        <f>E107</f>
        <v>75.16</v>
      </c>
      <c r="F122" s="252"/>
      <c r="G122" s="253"/>
      <c r="H122" s="252">
        <f>H107+H121</f>
        <v>112.82279999999999</v>
      </c>
      <c r="I122" s="399">
        <f>I107+I121</f>
        <v>1128465.58</v>
      </c>
      <c r="J122" s="25"/>
      <c r="K122" s="187"/>
      <c r="L122" s="188"/>
    </row>
    <row r="123" spans="1:12" s="295" customFormat="1" ht="18" customHeight="1">
      <c r="A123" s="295" t="s">
        <v>225</v>
      </c>
      <c r="E123" s="296"/>
      <c r="F123" s="297"/>
      <c r="G123" s="297"/>
      <c r="H123" s="297"/>
    </row>
    <row r="124" spans="1:12" ht="18" customHeight="1">
      <c r="E124" s="29"/>
      <c r="F124" s="30"/>
      <c r="I124" s="28"/>
      <c r="J124" s="28"/>
    </row>
    <row r="125" spans="1:12" ht="18" customHeight="1">
      <c r="E125" s="29"/>
      <c r="F125" s="30"/>
      <c r="I125" s="28"/>
      <c r="J125" s="28"/>
    </row>
    <row r="126" spans="1:12" ht="18" customHeight="1">
      <c r="E126" s="29"/>
      <c r="F126" s="30"/>
      <c r="I126" s="28"/>
      <c r="J126" s="28"/>
    </row>
    <row r="127" spans="1:12" ht="18" customHeight="1">
      <c r="E127" s="29"/>
      <c r="F127" s="30"/>
      <c r="I127" s="28"/>
      <c r="J127" s="28"/>
    </row>
    <row r="128" spans="1:12" ht="18" customHeight="1">
      <c r="E128" s="29"/>
      <c r="F128" s="30"/>
      <c r="I128" s="28"/>
      <c r="J128" s="28"/>
    </row>
    <row r="129" spans="5:10" ht="18" customHeight="1">
      <c r="E129" s="29"/>
      <c r="F129" s="30"/>
      <c r="I129" s="28"/>
      <c r="J129" s="28"/>
    </row>
    <row r="130" spans="5:10" ht="18" customHeight="1">
      <c r="E130" s="29"/>
      <c r="F130" s="30"/>
      <c r="I130" s="28"/>
      <c r="J130" s="28"/>
    </row>
    <row r="131" spans="5:10" ht="18" customHeight="1">
      <c r="E131" s="29"/>
      <c r="F131" s="30"/>
      <c r="I131" s="28"/>
      <c r="J131" s="28"/>
    </row>
    <row r="132" spans="5:10" ht="18" customHeight="1">
      <c r="E132" s="29"/>
      <c r="F132" s="30"/>
      <c r="I132" s="28"/>
      <c r="J132" s="28"/>
    </row>
    <row r="133" spans="5:10" ht="18" customHeight="1">
      <c r="E133" s="29"/>
      <c r="F133" s="30"/>
      <c r="I133" s="28"/>
      <c r="J133" s="28"/>
    </row>
    <row r="134" spans="5:10" ht="18" customHeight="1">
      <c r="E134" s="29"/>
      <c r="F134" s="30"/>
      <c r="I134" s="28"/>
      <c r="J134" s="28"/>
    </row>
    <row r="135" spans="5:10" ht="18" customHeight="1">
      <c r="E135" s="29"/>
      <c r="F135" s="30"/>
      <c r="I135" s="28"/>
      <c r="J135" s="28"/>
    </row>
    <row r="136" spans="5:10" ht="18" customHeight="1">
      <c r="E136" s="29"/>
      <c r="F136" s="30"/>
      <c r="I136" s="28"/>
      <c r="J136" s="28"/>
    </row>
    <row r="137" spans="5:10" ht="18" customHeight="1">
      <c r="E137" s="29"/>
      <c r="F137" s="30"/>
      <c r="I137" s="28"/>
      <c r="J137" s="28"/>
    </row>
    <row r="138" spans="5:10" ht="18" customHeight="1">
      <c r="E138" s="29"/>
      <c r="F138" s="30"/>
      <c r="I138" s="28"/>
      <c r="J138" s="28"/>
    </row>
    <row r="139" spans="5:10" ht="18" customHeight="1">
      <c r="E139" s="29"/>
      <c r="F139" s="30"/>
      <c r="I139" s="28"/>
      <c r="J139" s="28"/>
    </row>
    <row r="140" spans="5:10" ht="18" customHeight="1">
      <c r="E140" s="29"/>
      <c r="F140" s="30"/>
      <c r="I140" s="28"/>
      <c r="J140" s="28"/>
    </row>
    <row r="141" spans="5:10" ht="18" customHeight="1">
      <c r="E141" s="29"/>
      <c r="F141" s="30"/>
      <c r="I141" s="28"/>
      <c r="J141" s="28"/>
    </row>
    <row r="142" spans="5:10" ht="18" customHeight="1">
      <c r="E142" s="29"/>
      <c r="F142" s="30"/>
      <c r="I142" s="28"/>
      <c r="J142" s="28"/>
    </row>
    <row r="143" spans="5:10" ht="18" customHeight="1">
      <c r="E143" s="29"/>
      <c r="F143" s="30"/>
      <c r="I143" s="28"/>
      <c r="J143" s="28"/>
    </row>
    <row r="144" spans="5:10" ht="18" customHeight="1">
      <c r="E144" s="29"/>
      <c r="F144" s="30"/>
      <c r="I144" s="28"/>
      <c r="J144" s="28"/>
    </row>
    <row r="145" spans="5:10" ht="18" customHeight="1">
      <c r="E145" s="29"/>
      <c r="F145" s="30"/>
      <c r="I145" s="28"/>
      <c r="J145" s="28"/>
    </row>
    <row r="146" spans="5:10" ht="18" customHeight="1">
      <c r="E146" s="29"/>
      <c r="F146" s="30"/>
      <c r="I146" s="28"/>
      <c r="J146" s="28"/>
    </row>
    <row r="147" spans="5:10" ht="18" customHeight="1">
      <c r="E147" s="29"/>
      <c r="F147" s="30"/>
      <c r="I147" s="28"/>
      <c r="J147" s="28"/>
    </row>
    <row r="148" spans="5:10" ht="18" customHeight="1">
      <c r="E148" s="29"/>
      <c r="F148" s="30"/>
      <c r="I148" s="28"/>
      <c r="J148" s="28"/>
    </row>
    <row r="149" spans="5:10" ht="18" customHeight="1">
      <c r="E149" s="29"/>
      <c r="F149" s="30"/>
      <c r="I149" s="28"/>
      <c r="J149" s="28"/>
    </row>
    <row r="150" spans="5:10" ht="18" customHeight="1">
      <c r="E150" s="29"/>
      <c r="F150" s="30"/>
      <c r="I150" s="28"/>
      <c r="J150" s="28"/>
    </row>
    <row r="151" spans="5:10" ht="18" customHeight="1">
      <c r="E151" s="29"/>
      <c r="F151" s="30"/>
      <c r="I151" s="28"/>
      <c r="J151" s="28"/>
    </row>
    <row r="152" spans="5:10">
      <c r="E152" s="29"/>
      <c r="F152" s="30"/>
      <c r="I152" s="28"/>
      <c r="J152" s="28"/>
    </row>
    <row r="153" spans="5:10">
      <c r="E153" s="29"/>
      <c r="F153" s="30"/>
      <c r="I153" s="28"/>
      <c r="J153" s="28"/>
    </row>
    <row r="154" spans="5:10">
      <c r="E154" s="29"/>
      <c r="F154" s="30"/>
      <c r="I154" s="28"/>
      <c r="J154" s="28"/>
    </row>
    <row r="155" spans="5:10">
      <c r="E155" s="29"/>
      <c r="F155" s="30"/>
      <c r="I155" s="28"/>
      <c r="J155" s="28"/>
    </row>
    <row r="156" spans="5:10">
      <c r="E156" s="29"/>
      <c r="F156" s="30"/>
      <c r="I156" s="28"/>
      <c r="J156" s="28"/>
    </row>
    <row r="157" spans="5:10">
      <c r="E157" s="29"/>
      <c r="F157" s="30"/>
      <c r="I157" s="28"/>
      <c r="J157" s="28"/>
    </row>
    <row r="158" spans="5:10">
      <c r="E158" s="29"/>
      <c r="F158" s="30"/>
      <c r="I158" s="28"/>
      <c r="J158" s="28"/>
    </row>
    <row r="159" spans="5:10">
      <c r="E159" s="29"/>
      <c r="F159" s="30"/>
      <c r="I159" s="28"/>
      <c r="J159" s="28"/>
    </row>
    <row r="160" spans="5:10">
      <c r="E160" s="29"/>
      <c r="F160" s="30"/>
      <c r="I160" s="28"/>
      <c r="J160" s="28"/>
    </row>
    <row r="161" spans="5:10">
      <c r="E161" s="29"/>
      <c r="F161" s="30"/>
      <c r="I161" s="28"/>
      <c r="J161" s="28"/>
    </row>
    <row r="162" spans="5:10">
      <c r="E162" s="29"/>
      <c r="F162" s="30"/>
      <c r="I162" s="28"/>
      <c r="J162" s="28"/>
    </row>
    <row r="163" spans="5:10">
      <c r="E163" s="29"/>
      <c r="F163" s="30"/>
      <c r="I163" s="28"/>
      <c r="J163" s="28"/>
    </row>
    <row r="164" spans="5:10">
      <c r="E164" s="29"/>
      <c r="F164" s="30"/>
      <c r="I164" s="28"/>
      <c r="J164" s="28"/>
    </row>
    <row r="165" spans="5:10">
      <c r="E165" s="29"/>
      <c r="F165" s="30"/>
      <c r="I165" s="28"/>
      <c r="J165" s="28"/>
    </row>
    <row r="166" spans="5:10">
      <c r="E166" s="29"/>
      <c r="F166" s="30"/>
      <c r="I166" s="28"/>
      <c r="J166" s="28"/>
    </row>
    <row r="167" spans="5:10">
      <c r="E167" s="29"/>
      <c r="F167" s="30"/>
      <c r="I167" s="28"/>
      <c r="J167" s="28"/>
    </row>
    <row r="168" spans="5:10">
      <c r="E168" s="29"/>
      <c r="F168" s="30"/>
      <c r="I168" s="28"/>
      <c r="J168" s="28"/>
    </row>
    <row r="169" spans="5:10">
      <c r="E169" s="29"/>
      <c r="F169" s="30"/>
      <c r="I169" s="28"/>
      <c r="J169" s="28"/>
    </row>
    <row r="170" spans="5:10">
      <c r="E170" s="29"/>
      <c r="F170" s="30"/>
      <c r="I170" s="28"/>
      <c r="J170" s="28"/>
    </row>
    <row r="171" spans="5:10">
      <c r="E171" s="29"/>
      <c r="F171" s="30"/>
      <c r="I171" s="28"/>
      <c r="J171" s="28"/>
    </row>
    <row r="172" spans="5:10">
      <c r="E172" s="29"/>
      <c r="F172" s="30"/>
      <c r="I172" s="28"/>
      <c r="J172" s="28"/>
    </row>
    <row r="173" spans="5:10">
      <c r="E173" s="29"/>
      <c r="F173" s="30"/>
      <c r="I173" s="28"/>
      <c r="J173" s="28"/>
    </row>
    <row r="174" spans="5:10">
      <c r="E174" s="29"/>
      <c r="F174" s="30"/>
      <c r="I174" s="28"/>
      <c r="J174" s="28"/>
    </row>
    <row r="175" spans="5:10">
      <c r="E175" s="29"/>
      <c r="F175" s="30"/>
      <c r="I175" s="28"/>
      <c r="J175" s="28"/>
    </row>
    <row r="176" spans="5:10">
      <c r="E176" s="29"/>
      <c r="F176" s="30"/>
      <c r="I176" s="28"/>
      <c r="J176" s="28"/>
    </row>
    <row r="177" spans="5:10">
      <c r="E177" s="29"/>
      <c r="F177" s="30"/>
      <c r="I177" s="28"/>
      <c r="J177" s="28"/>
    </row>
    <row r="178" spans="5:10">
      <c r="E178" s="29"/>
      <c r="F178" s="30"/>
      <c r="I178" s="28"/>
      <c r="J178" s="28"/>
    </row>
    <row r="179" spans="5:10">
      <c r="E179" s="29"/>
      <c r="F179" s="30"/>
      <c r="I179" s="28"/>
      <c r="J179" s="28"/>
    </row>
    <row r="180" spans="5:10">
      <c r="E180" s="29"/>
      <c r="F180" s="30"/>
      <c r="I180" s="28"/>
      <c r="J180" s="28"/>
    </row>
    <row r="181" spans="5:10">
      <c r="E181" s="29"/>
      <c r="F181" s="30"/>
      <c r="I181" s="28"/>
      <c r="J181" s="28"/>
    </row>
    <row r="182" spans="5:10">
      <c r="E182" s="29"/>
      <c r="F182" s="30"/>
      <c r="I182" s="28"/>
      <c r="J182" s="28"/>
    </row>
    <row r="183" spans="5:10">
      <c r="E183" s="29"/>
      <c r="F183" s="30"/>
      <c r="I183" s="28"/>
      <c r="J183" s="28"/>
    </row>
    <row r="184" spans="5:10">
      <c r="E184" s="29"/>
      <c r="F184" s="30"/>
      <c r="I184" s="28"/>
      <c r="J184" s="28"/>
    </row>
    <row r="185" spans="5:10">
      <c r="E185" s="29"/>
      <c r="F185" s="30"/>
      <c r="I185" s="28"/>
      <c r="J185" s="28"/>
    </row>
    <row r="186" spans="5:10">
      <c r="E186" s="29"/>
      <c r="F186" s="30"/>
      <c r="I186" s="28"/>
      <c r="J186" s="28"/>
    </row>
    <row r="187" spans="5:10">
      <c r="E187" s="29"/>
      <c r="F187" s="30"/>
      <c r="I187" s="28"/>
      <c r="J187" s="28"/>
    </row>
    <row r="188" spans="5:10">
      <c r="E188" s="29"/>
      <c r="F188" s="30"/>
      <c r="I188" s="28"/>
      <c r="J188" s="28"/>
    </row>
    <row r="189" spans="5:10">
      <c r="E189" s="29"/>
      <c r="F189" s="30"/>
      <c r="I189" s="28"/>
      <c r="J189" s="28"/>
    </row>
    <row r="190" spans="5:10">
      <c r="E190" s="29"/>
      <c r="F190" s="30"/>
      <c r="I190" s="28"/>
      <c r="J190" s="28"/>
    </row>
    <row r="191" spans="5:10">
      <c r="E191" s="29"/>
      <c r="F191" s="30"/>
      <c r="I191" s="28"/>
      <c r="J191" s="28"/>
    </row>
    <row r="192" spans="5:10">
      <c r="E192" s="29"/>
      <c r="F192" s="30"/>
      <c r="I192" s="28"/>
      <c r="J192" s="28"/>
    </row>
    <row r="193" spans="5:10">
      <c r="E193" s="29"/>
      <c r="F193" s="30"/>
      <c r="I193" s="28"/>
      <c r="J193" s="28"/>
    </row>
    <row r="194" spans="5:10">
      <c r="E194" s="29"/>
      <c r="F194" s="30"/>
      <c r="I194" s="28"/>
      <c r="J194" s="28"/>
    </row>
    <row r="195" spans="5:10">
      <c r="E195" s="29"/>
      <c r="F195" s="30"/>
      <c r="I195" s="28"/>
      <c r="J195" s="28"/>
    </row>
    <row r="196" spans="5:10">
      <c r="E196" s="29"/>
      <c r="F196" s="30"/>
      <c r="I196" s="28"/>
      <c r="J196" s="28"/>
    </row>
    <row r="197" spans="5:10">
      <c r="E197" s="29"/>
      <c r="F197" s="30"/>
      <c r="I197" s="28"/>
      <c r="J197" s="28"/>
    </row>
    <row r="198" spans="5:10">
      <c r="E198" s="29"/>
      <c r="F198" s="30"/>
      <c r="I198" s="28"/>
      <c r="J198" s="28"/>
    </row>
    <row r="199" spans="5:10">
      <c r="E199" s="29"/>
      <c r="F199" s="30"/>
      <c r="I199" s="28"/>
      <c r="J199" s="28"/>
    </row>
  </sheetData>
  <mergeCells count="63">
    <mergeCell ref="E99:E100"/>
    <mergeCell ref="C98:D98"/>
    <mergeCell ref="C101:D101"/>
    <mergeCell ref="C48:D48"/>
    <mergeCell ref="D11:D12"/>
    <mergeCell ref="C21:D21"/>
    <mergeCell ref="D86:D88"/>
    <mergeCell ref="D91:D97"/>
    <mergeCell ref="C95:C97"/>
    <mergeCell ref="D56:D57"/>
    <mergeCell ref="C39:C40"/>
    <mergeCell ref="D39:D40"/>
    <mergeCell ref="C41:D41"/>
    <mergeCell ref="C89:D89"/>
    <mergeCell ref="C99:C100"/>
    <mergeCell ref="D19:D20"/>
    <mergeCell ref="A1:D1"/>
    <mergeCell ref="A4:B7"/>
    <mergeCell ref="C4:D5"/>
    <mergeCell ref="E4:I4"/>
    <mergeCell ref="J4:J5"/>
    <mergeCell ref="A2:L2"/>
    <mergeCell ref="L4:L7"/>
    <mergeCell ref="E5:E7"/>
    <mergeCell ref="F5:I6"/>
    <mergeCell ref="C6:C7"/>
    <mergeCell ref="D6:D7"/>
    <mergeCell ref="J6:J7"/>
    <mergeCell ref="K6:K7"/>
    <mergeCell ref="F7:G7"/>
    <mergeCell ref="K4:K5"/>
    <mergeCell ref="A108:A121"/>
    <mergeCell ref="B108:B121"/>
    <mergeCell ref="C74:C78"/>
    <mergeCell ref="D74:D78"/>
    <mergeCell ref="C79:D79"/>
    <mergeCell ref="A82:A102"/>
    <mergeCell ref="B82:B90"/>
    <mergeCell ref="C82:C84"/>
    <mergeCell ref="D82:D84"/>
    <mergeCell ref="C85:D85"/>
    <mergeCell ref="A105:A106"/>
    <mergeCell ref="B105:B106"/>
    <mergeCell ref="C86:C87"/>
    <mergeCell ref="B91:B102"/>
    <mergeCell ref="B65:B81"/>
    <mergeCell ref="C65:C70"/>
    <mergeCell ref="A103:A104"/>
    <mergeCell ref="B103:B104"/>
    <mergeCell ref="A8:A81"/>
    <mergeCell ref="B8:B51"/>
    <mergeCell ref="C58:D58"/>
    <mergeCell ref="C56:C57"/>
    <mergeCell ref="C60:D60"/>
    <mergeCell ref="D65:D70"/>
    <mergeCell ref="C71:D71"/>
    <mergeCell ref="C72:D72"/>
    <mergeCell ref="D99:D100"/>
    <mergeCell ref="B52:B64"/>
    <mergeCell ref="D52:D54"/>
    <mergeCell ref="C55:D55"/>
    <mergeCell ref="C91:C94"/>
    <mergeCell ref="C52:C54"/>
  </mergeCells>
  <phoneticPr fontId="2"/>
  <dataValidations count="1">
    <dataValidation imeMode="on" allowBlank="1" showInputMessage="1" showErrorMessage="1" sqref="C124:C65538 C119:C122 WVU88:XFD89 JI88:SR89 TE88:ACN89 ADA88:AMJ89 AMW88:AWF89 AWS88:BGB89 BGO88:BPX89 BQK88:BZT89 CAG88:CJP89 CKC88:CTL89 CTY88:DDH89 DDU88:DND89 DNQ88:DWZ89 DXM88:EGV89 EHI88:EQR89 ERE88:FAN89 FBA88:FKJ89 FKW88:FUF89 FUS88:GEB89 GEO88:GNX89 GOK88:GXT89 GYG88:HHP89 HIC88:HRL89 HRY88:IBH89 IBU88:ILD89 ILQ88:IUZ89 IVM88:JEV89 JFI88:JOR89 JPE88:JYN89 JZA88:KIJ89 KIW88:KSF89 KSS88:LCB89 LCO88:LLX89 LMK88:LVT89 LWG88:MFP89 MGC88:MPL89 MPY88:MZH89 MZU88:NJD89 NJQ88:NSZ89 NTM88:OCV89 ODI88:OMR89 ONE88:OWN89 OXA88:PGJ89 PGW88:PQF89 PQS88:QAB89 QAO88:QJX89 QKK88:QTT89 QUG88:RDP89 REC88:RNL89 RNY88:RXH89 RXU88:SHD89 SHQ88:SQZ89 SRM88:TAV89 TBI88:TKR89 TLE88:TUN89 TVA88:UEJ89 UEW88:UOF89 UOS88:UYB89 UYO88:VHX89 VIK88:VRT89 VSG88:WBP89 WCC88:WLL89 WLY88:WVH89 JI96:SR97 TE96:ACN97 ADA96:AMJ97 AMW96:AWF97 AWS96:BGB97 BGO96:BPX97 BQK96:BZT97 CAG96:CJP97 CKC96:CTL97 CTY96:DDH97 DDU96:DND97 DNQ96:DWZ97 DXM96:EGV97 EHI96:EQR97 ERE96:FAN97 FBA96:FKJ97 FKW96:FUF97 FUS96:GEB97 GEO96:GNX97 GOK96:GXT97 GYG96:HHP97 HIC96:HRL97 HRY96:IBH97 IBU96:ILD97 ILQ96:IUZ97 IVM96:JEV97 JFI96:JOR97 JPE96:JYN97 JZA96:KIJ97 KIW96:KSF97 KSS96:LCB97 LCO96:LLX97 LMK96:LVT97 LWG96:MFP97 MGC96:MPL97 MPY96:MZH97 MZU96:NJD97 NJQ96:NSZ97 NTM96:OCV97 ODI96:OMR97 ONE96:OWN97 OXA96:PGJ97 PGW96:PQF97 PQS96:QAB97 QAO96:QJX97 QKK96:QTT97 QUG96:RDP97 REC96:RNL97 RNY96:RXH97 RXU96:SHD97 SHQ96:SQZ97 SRM96:TAV97 TBI96:TKR97 TLE96:TUN97 TVA96:UEJ97 UEW96:UOF97 UOS96:UYB97 UYO96:VHX97 VIK96:VRT97 VSG96:WBP97 WCC96:WLL97 WLY96:WVH97 WVU96:XFD97 L1 L3 A119:B65538 M1:IV1048576 D119:L65538" xr:uid="{00000000-0002-0000-0000-000000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1" fitToHeight="0" orientation="portrait" r:id="rId1"/>
  <headerFooter alignWithMargins="0"/>
  <rowBreaks count="1" manualBreakCount="1">
    <brk id="64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2022-07-06T01:13:47Z</cp:lastPrinted>
  <dcterms:created xsi:type="dcterms:W3CDTF">2001-02-27T05:58:56Z</dcterms:created>
  <dcterms:modified xsi:type="dcterms:W3CDTF">2022-09-29T06:55:15Z</dcterms:modified>
</cp:coreProperties>
</file>